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Felles\EFP\9-skjemaer\Leisted og indirekte kostnader\"/>
    </mc:Choice>
  </mc:AlternateContent>
  <bookViews>
    <workbookView xWindow="0" yWindow="-30" windowWidth="14175" windowHeight="7905" tabRatio="493" activeTab="3"/>
  </bookViews>
  <sheets>
    <sheet name="Leiested steg-for-steg" sheetId="26" r:id="rId1"/>
    <sheet name="Oversikt leiesteder" sheetId="1" r:id="rId2"/>
    <sheet name="Mal leiestedskalkyle" sheetId="23" r:id="rId3"/>
    <sheet name="Mal rådata" sheetId="25" r:id="rId4"/>
    <sheet name="Sheet1" sheetId="27" r:id="rId5"/>
  </sheets>
  <definedNames>
    <definedName name="_xlnm.Print_Area" localSheetId="2">'Mal leiestedskalkyle'!$A$1:$G$54</definedName>
    <definedName name="_xlnm.Print_Area" localSheetId="3">'Mal rådata'!$A$1:$S$80</definedName>
  </definedNames>
  <calcPr calcId="162913"/>
</workbook>
</file>

<file path=xl/calcChain.xml><?xml version="1.0" encoding="utf-8"?>
<calcChain xmlns="http://schemas.openxmlformats.org/spreadsheetml/2006/main">
  <c r="A44" i="25" l="1"/>
  <c r="D5" i="23" l="1"/>
  <c r="E59" i="25" l="1"/>
  <c r="F45" i="25" l="1"/>
  <c r="E60" i="25" l="1"/>
  <c r="E61" i="25"/>
  <c r="E62" i="25"/>
  <c r="E63" i="25"/>
  <c r="R14" i="1" l="1"/>
  <c r="Q14" i="1"/>
  <c r="M6" i="1"/>
  <c r="M9" i="1"/>
  <c r="M10" i="1"/>
  <c r="M11" i="1"/>
  <c r="M12" i="1"/>
  <c r="E61" i="23"/>
  <c r="E47" i="23"/>
  <c r="E44" i="23"/>
  <c r="C45" i="23"/>
  <c r="D45" i="23" s="1"/>
  <c r="C47" i="23"/>
  <c r="D47" i="23" s="1"/>
  <c r="F47" i="23" s="1"/>
  <c r="D53" i="23" s="1"/>
  <c r="W5" i="1" s="1"/>
  <c r="C46" i="23"/>
  <c r="D46" i="23" s="1"/>
  <c r="C44" i="23"/>
  <c r="D44" i="23" s="1"/>
  <c r="F44" i="23" s="1"/>
  <c r="C53" i="23" s="1"/>
  <c r="R5" i="1" s="1"/>
  <c r="B44" i="23"/>
  <c r="B47" i="23" s="1"/>
  <c r="C43" i="23"/>
  <c r="B43" i="23"/>
  <c r="B46" i="23" s="1"/>
  <c r="C42" i="23"/>
  <c r="D42" i="23" s="1"/>
  <c r="B42" i="23"/>
  <c r="B45" i="23" s="1"/>
  <c r="P42" i="25"/>
  <c r="E46" i="23" s="1"/>
  <c r="P41" i="25"/>
  <c r="E42" i="23" s="1"/>
  <c r="E59" i="23" s="1"/>
  <c r="E45" i="23" l="1"/>
  <c r="E43" i="23"/>
  <c r="E60" i="23" s="1"/>
  <c r="F42" i="23"/>
  <c r="D59" i="23" s="1"/>
  <c r="D61" i="23"/>
  <c r="F61" i="23" s="1"/>
  <c r="F45" i="23"/>
  <c r="F46" i="23"/>
  <c r="D43" i="23"/>
  <c r="F43" i="23" s="1"/>
  <c r="D60" i="23" s="1"/>
  <c r="F60" i="23" s="1"/>
  <c r="B53" i="23"/>
  <c r="B51" i="23"/>
  <c r="B52" i="23"/>
  <c r="E39" i="23" l="1"/>
  <c r="E38" i="23"/>
  <c r="C25" i="23" l="1"/>
  <c r="F5" i="1" l="1"/>
  <c r="P34" i="25"/>
  <c r="P32" i="25" l="1"/>
  <c r="P33" i="25"/>
  <c r="P35" i="25"/>
  <c r="P36" i="25"/>
  <c r="P31" i="25"/>
  <c r="C64" i="25"/>
  <c r="D64" i="25"/>
  <c r="E64" i="25"/>
  <c r="C18" i="23" s="1"/>
  <c r="F64" i="25"/>
  <c r="G44" i="25"/>
  <c r="G45" i="25" s="1"/>
  <c r="F44" i="25"/>
  <c r="B9" i="23" s="1"/>
  <c r="K44" i="25"/>
  <c r="C10" i="23" s="1"/>
  <c r="J44" i="25"/>
  <c r="B10" i="23" s="1"/>
  <c r="I44" i="25"/>
  <c r="E9" i="23" s="1"/>
  <c r="H44" i="25"/>
  <c r="D9" i="23" s="1"/>
  <c r="D11" i="23" s="1"/>
  <c r="C54" i="25"/>
  <c r="D14" i="23" s="1"/>
  <c r="F14" i="23" s="1"/>
  <c r="C39" i="23" l="1"/>
  <c r="C38" i="23"/>
  <c r="D18" i="23"/>
  <c r="F18" i="23" s="1"/>
  <c r="E5" i="1"/>
  <c r="E11" i="23"/>
  <c r="C9" i="23"/>
  <c r="P44" i="25"/>
  <c r="F25" i="23" s="1"/>
  <c r="E58" i="23" s="1"/>
  <c r="F10" i="23"/>
  <c r="B11" i="23"/>
  <c r="F9" i="23" l="1"/>
  <c r="C11" i="23"/>
  <c r="I5" i="1" s="1"/>
  <c r="I14" i="1" s="1"/>
  <c r="E32" i="23"/>
  <c r="N14" i="1"/>
  <c r="N5" i="1"/>
  <c r="E33" i="23"/>
  <c r="F11" i="23" l="1"/>
  <c r="C5" i="1"/>
  <c r="C14" i="1"/>
  <c r="B5" i="1"/>
  <c r="B14" i="1"/>
  <c r="C23" i="25"/>
  <c r="E4" i="23" l="1"/>
  <c r="E5" i="23"/>
  <c r="G5" i="1" l="1"/>
  <c r="G14" i="1"/>
  <c r="A5" i="1"/>
  <c r="F4" i="23" l="1"/>
  <c r="F5" i="23"/>
  <c r="E15" i="23"/>
  <c r="C15" i="23"/>
  <c r="D15" i="23"/>
  <c r="F39" i="23" l="1"/>
  <c r="F38" i="23"/>
  <c r="K5" i="1"/>
  <c r="K14" i="1" s="1"/>
  <c r="F6" i="23"/>
  <c r="F14" i="1"/>
  <c r="E14" i="1"/>
  <c r="F15" i="23"/>
  <c r="E22" i="23" l="1"/>
  <c r="F22" i="23"/>
  <c r="H5" i="1"/>
  <c r="H14" i="1" s="1"/>
  <c r="D54" i="23"/>
  <c r="C54" i="23"/>
  <c r="J5" i="1"/>
  <c r="J14" i="1" s="1"/>
  <c r="C33" i="23" l="1"/>
  <c r="F33" i="23" s="1"/>
  <c r="D52" i="23" s="1"/>
  <c r="V5" i="1" s="1"/>
  <c r="M5" i="1"/>
  <c r="M14" i="1" s="1"/>
  <c r="C32" i="23"/>
  <c r="F32" i="23" s="1"/>
  <c r="C52" i="23" s="1"/>
  <c r="Q5" i="1" s="1"/>
  <c r="L5" i="1"/>
  <c r="L14" i="1" s="1"/>
  <c r="H11" i="23"/>
  <c r="H6" i="23"/>
  <c r="S14" i="1"/>
  <c r="S5" i="1"/>
  <c r="X14" i="1"/>
  <c r="X5" i="1"/>
  <c r="D50" i="23" l="1"/>
  <c r="T5" i="1" s="1"/>
  <c r="C51" i="23"/>
  <c r="D51" i="23"/>
  <c r="U5" i="1" s="1"/>
  <c r="C50" i="23"/>
  <c r="F59" i="23"/>
  <c r="D58" i="23"/>
  <c r="F58" i="23" s="1"/>
  <c r="V14" i="1" l="1"/>
  <c r="U14" i="1"/>
  <c r="F62" i="23"/>
  <c r="F63" i="23" s="1"/>
  <c r="P14" i="1"/>
  <c r="W14" i="1"/>
  <c r="P5" i="1"/>
  <c r="O5" i="1"/>
  <c r="T14" i="1"/>
  <c r="O14" i="1"/>
</calcChain>
</file>

<file path=xl/comments1.xml><?xml version="1.0" encoding="utf-8"?>
<comments xmlns="http://schemas.openxmlformats.org/spreadsheetml/2006/main">
  <authors>
    <author>Terje Bakke</author>
  </authors>
  <commentList>
    <comment ref="D4" authorId="0" shapeId="0">
      <text>
        <r>
          <rPr>
            <b/>
            <sz val="9"/>
            <color indexed="81"/>
            <rFont val="Tahoma"/>
            <family val="2"/>
          </rPr>
          <t xml:space="preserve">Faste satser basert på fjorårets regnskapstall
</t>
        </r>
        <r>
          <rPr>
            <sz val="9"/>
            <color indexed="81"/>
            <rFont val="Tahoma"/>
            <family val="2"/>
          </rPr>
          <t xml:space="preserve">
</t>
        </r>
      </text>
    </comment>
    <comment ref="D5" authorId="0" shapeId="0">
      <text>
        <r>
          <rPr>
            <sz val="9"/>
            <color indexed="81"/>
            <rFont val="Tahoma"/>
            <family val="2"/>
          </rPr>
          <t xml:space="preserve">Iht vedtak fra universitetsstyret
</t>
        </r>
      </text>
    </comment>
    <comment ref="E17" authorId="0" shapeId="0">
      <text>
        <r>
          <rPr>
            <sz val="9"/>
            <color indexed="81"/>
            <rFont val="Tahoma"/>
            <family val="2"/>
          </rPr>
          <t xml:space="preserve">
Fast sats for t/a ansatte
</t>
        </r>
      </text>
    </comment>
    <comment ref="C32" authorId="0" shapeId="0">
      <text>
        <r>
          <rPr>
            <b/>
            <sz val="9"/>
            <color indexed="81"/>
            <rFont val="Tahoma"/>
            <family val="2"/>
          </rPr>
          <t>Terje Bakke:</t>
        </r>
        <r>
          <rPr>
            <sz val="9"/>
            <color indexed="81"/>
            <rFont val="Tahoma"/>
            <family val="2"/>
          </rPr>
          <t xml:space="preserve">
Fratrekk av særskilt dyrt utstyr (KD) og drift
</t>
        </r>
      </text>
    </comment>
    <comment ref="C33" authorId="0" shapeId="0">
      <text>
        <r>
          <rPr>
            <b/>
            <sz val="9"/>
            <color indexed="81"/>
            <rFont val="Tahoma"/>
            <family val="2"/>
          </rPr>
          <t>Terje Bakke:</t>
        </r>
        <r>
          <rPr>
            <sz val="9"/>
            <color indexed="81"/>
            <rFont val="Tahoma"/>
            <family val="2"/>
          </rPr>
          <t xml:space="preserve">
Fratrekk av særskilt dyrt utstyr (KD pluss boa) og drift</t>
        </r>
      </text>
    </comment>
    <comment ref="C42" authorId="0" shapeId="0">
      <text>
        <r>
          <rPr>
            <b/>
            <sz val="9"/>
            <color indexed="81"/>
            <rFont val="Tahoma"/>
            <family val="2"/>
          </rPr>
          <t>Terje Bakke:</t>
        </r>
        <r>
          <rPr>
            <sz val="9"/>
            <color indexed="81"/>
            <rFont val="Tahoma"/>
            <family val="2"/>
          </rPr>
          <t xml:space="preserve">
Avskriving for særskilt kostbart utstyr pluss tilhørende driftsmidler</t>
        </r>
      </text>
    </comment>
    <comment ref="C45" authorId="0" shapeId="0">
      <text>
        <r>
          <rPr>
            <b/>
            <sz val="9"/>
            <color indexed="81"/>
            <rFont val="Tahoma"/>
            <family val="2"/>
          </rPr>
          <t>Terje Bakke:</t>
        </r>
        <r>
          <rPr>
            <sz val="9"/>
            <color indexed="81"/>
            <rFont val="Tahoma"/>
            <family val="2"/>
          </rPr>
          <t xml:space="preserve">
Avskriving for særskilt kostbart utstyr (KD pluss Boa), pluss tilhørende driftsmidler</t>
        </r>
      </text>
    </comment>
  </commentList>
</comments>
</file>

<file path=xl/comments2.xml><?xml version="1.0" encoding="utf-8"?>
<comments xmlns="http://schemas.openxmlformats.org/spreadsheetml/2006/main">
  <authors>
    <author>Terje Bakke</author>
  </authors>
  <commentList>
    <comment ref="L28" authorId="0" shapeId="0">
      <text>
        <r>
          <rPr>
            <sz val="9"/>
            <color indexed="81"/>
            <rFont val="Tahoma"/>
            <charset val="1"/>
          </rPr>
          <t xml:space="preserve">Hvis kapasiteten tilsier flere samtidige brukere så multiplisere
</t>
        </r>
      </text>
    </comment>
    <comment ref="D58" authorId="0" shapeId="0">
      <text>
        <r>
          <rPr>
            <sz val="9"/>
            <color indexed="81"/>
            <rFont val="Tahoma"/>
            <charset val="1"/>
          </rPr>
          <t xml:space="preserve">Normalen er nok at forskere egenhendig utfører forsøkene, men hvis enkelte avanserte utstyrsenheter (estimat) krever personlig bistand fra teknikere, så trekkes dette ut avinngangsprisen, og tillegges eventuelt som tilleggspris iform av timepris, celle C og D rad 54.  
</t>
        </r>
      </text>
    </comment>
    <comment ref="E58" authorId="0" shapeId="0">
      <text>
        <r>
          <rPr>
            <b/>
            <sz val="9"/>
            <color indexed="81"/>
            <rFont val="Tahoma"/>
            <charset val="1"/>
          </rPr>
          <t>Terje Bakke
Inngår i beregning av av inngangspris, se "mal leiestedskalkyle", Celle C18.</t>
        </r>
      </text>
    </comment>
    <comment ref="F58" authorId="0" shapeId="0">
      <text>
        <r>
          <rPr>
            <sz val="9"/>
            <color indexed="81"/>
            <rFont val="Tahoma"/>
            <charset val="1"/>
          </rPr>
          <t>Manuell innlegging!</t>
        </r>
      </text>
    </comment>
  </commentList>
</comments>
</file>

<file path=xl/sharedStrings.xml><?xml version="1.0" encoding="utf-8"?>
<sst xmlns="http://schemas.openxmlformats.org/spreadsheetml/2006/main" count="188" uniqueCount="139">
  <si>
    <t>Gruppeleder</t>
  </si>
  <si>
    <t>Areal</t>
  </si>
  <si>
    <t>Kommentarer</t>
  </si>
  <si>
    <t>Driftsmidler</t>
  </si>
  <si>
    <t>Instrumenter</t>
  </si>
  <si>
    <t>Kapasitet</t>
  </si>
  <si>
    <t>Anskaffelsesår</t>
  </si>
  <si>
    <t>Årlig kostnad</t>
  </si>
  <si>
    <t>Kommentarer:</t>
  </si>
  <si>
    <t>Pris per kvm</t>
  </si>
  <si>
    <t>Bygningsavskrivninger</t>
  </si>
  <si>
    <t>Internhusleie</t>
  </si>
  <si>
    <t>Sum arealkostnader</t>
  </si>
  <si>
    <t>Avskrivninger</t>
  </si>
  <si>
    <t>Totalt</t>
  </si>
  <si>
    <t>Sum avskrivninger</t>
  </si>
  <si>
    <t>Felles driftsmidler</t>
  </si>
  <si>
    <t>Sum felles driftsmidler</t>
  </si>
  <si>
    <t>Teknisk støtte</t>
  </si>
  <si>
    <t>Lønns-kostnad</t>
  </si>
  <si>
    <t>Sum teknisk støtte</t>
  </si>
  <si>
    <t>Bidrag</t>
  </si>
  <si>
    <t>Oppdrag</t>
  </si>
  <si>
    <t>Sum leiestedskostnader</t>
  </si>
  <si>
    <t>Antall uker</t>
  </si>
  <si>
    <t>Prosentpåslag</t>
  </si>
  <si>
    <t>Inngangspris</t>
  </si>
  <si>
    <t>Timepris</t>
  </si>
  <si>
    <t>Bidragsprosjekter</t>
  </si>
  <si>
    <t xml:space="preserve">          /</t>
  </si>
  <si>
    <t>Oppdragsprosjekter</t>
  </si>
  <si>
    <t>Tilleggsprising for tekniker og spesialutstyr</t>
  </si>
  <si>
    <t>Teknikerbistand</t>
  </si>
  <si>
    <t>Tilleggspris for særlig kostbare utstyrsenheter</t>
  </si>
  <si>
    <t>Årlige tilleggs-kostnader</t>
  </si>
  <si>
    <t>Fratrukket snitt øvrig utstyr</t>
  </si>
  <si>
    <t>Kontrollregning ved 100% utnyttelse av den dimensjonerte kapasiteten (forutsatt bidragsprosjekter):</t>
  </si>
  <si>
    <t>Kontroll</t>
  </si>
  <si>
    <t>Timeprisliste</t>
  </si>
  <si>
    <t>Oppdrag (ekskl. mva)</t>
  </si>
  <si>
    <t>Særskilt kostbart utstyr</t>
  </si>
  <si>
    <t>Navn på leiested</t>
  </si>
  <si>
    <t>Enhet</t>
  </si>
  <si>
    <t>Tekniker-årsverk</t>
  </si>
  <si>
    <t>Total årlig kapasitet (timer)</t>
  </si>
  <si>
    <t>Andel</t>
  </si>
  <si>
    <t>Areal-kostnad</t>
  </si>
  <si>
    <t>Antall utstyrs-enheter</t>
  </si>
  <si>
    <t>Årlige kostnader (tall i hele tusen)</t>
  </si>
  <si>
    <t>Inngangs-pris</t>
  </si>
  <si>
    <t>Tekniker-bistand</t>
  </si>
  <si>
    <t>Prisliste for bidragsprosjekter (pr time)</t>
  </si>
  <si>
    <t>Avskrivn-inger</t>
  </si>
  <si>
    <t>Forslag til overordnede prinsipper:
- Et leiested knyttes i utgangspunktet til én forskningsgruppe
- Nasjonal infrastruktur behandles som separate leiested</t>
  </si>
  <si>
    <t>Institutt:</t>
  </si>
  <si>
    <t>Bygg:</t>
  </si>
  <si>
    <t>Forskningsgruppe:</t>
  </si>
  <si>
    <t>Gruppeleder:</t>
  </si>
  <si>
    <t>Areal (rom)</t>
  </si>
  <si>
    <t>Legg inn alle rom knyttet til leiestedet (laboratorier og aktuelle spesialrom/verksteder - ikke kontorer). Romnummer benyttes senere til å hente ut areal fra UiOs database. Bemerk dessuten:
- Det anbefales i utgangspunktet at rom ikke deles mellom flere leiested
- "Navn" benyttes kun dersom det er hensiktsmessig
- Angi gjerne hvor stor andel av tiden rommene eventuelt benyttes til undervisning (i kommentar-feltet)
- Angi gjerne antall arbeidsplasser ved labbenk, avtrekksskap o.l. (i kommentar-feltet)</t>
  </si>
  <si>
    <t>"Navn"</t>
  </si>
  <si>
    <t>Romnummer</t>
  </si>
  <si>
    <t>Kommentar</t>
  </si>
  <si>
    <t>Instrumenter/avskrivning</t>
  </si>
  <si>
    <t>Legg inn alle "større" instrumenter som er knyttet til leiestedet. Hva som er grensen for "større" blir naturligvis en subjektiv vurdering. Under finansiering er det spesielt viktig å få frem om hele/deler av instrumentet er internfinansiert (f.eks. av AVIT-midler) og dermed kan avskrives.
VIKTIG - Angi i kommentarfeltet for hvert instrument (om relevant):
- Spesielle forhold rundt kapasitet og nede/servicetid
- Hvor stor andel av tiden instrumentet eventuelt benyttes til undervisning
- Instrumenter som er 100% avskrevet skal også med i oversikten - men kommenter gjerne eksplisitt at de er nedskrevet
- Allerede etablerte priser (per time, per analyse)
- Andre særegenheter...</t>
  </si>
  <si>
    <t>Navn/metode</t>
  </si>
  <si>
    <t>Merke/modell</t>
  </si>
  <si>
    <t>Anskaffelsespris</t>
  </si>
  <si>
    <t>Legg inn alle felles driftsutgifter som er en forutsetning for at leiested er operativt og tilgjengelig. Det må vurderes hva som settes opp her og hva som legges inn som driftsutgifter på det enkelte instrument. Bruk gjerne kommentarfeltet til kort å redegjøre for vurderingene som gjøres.</t>
  </si>
  <si>
    <t>Beskrivelse</t>
  </si>
  <si>
    <t xml:space="preserve">Legg inn alle teknikere som er knyttet til leiestedet. Vi vil trolig velge å bruke gjennomsnittlig teknikerlønn (med og uten doktograd) enten per institutt eller for hele fakultetet.
For hver tekniker er det behov for en omtrentlig fordeling mellom ulike arbeidsoppgaver.
- Hvor stor andel av deres tid som går med til å holde leiestedet operativt/tilgjengelig
- Hvor stor andel som eventuelt er knyttet til undervisning
- Hvor stor andel som er eventuelt er tilgjengelig for innleiing på prosjekter
</t>
  </si>
  <si>
    <t>Navn</t>
  </si>
  <si>
    <t>Stilling</t>
  </si>
  <si>
    <t>Kommenter eventuelt andre viktige momenter rundt leiestedet, inkludert for eksempel antall arbeidsplasser ved labbenk, avtrekksskap o.l. Beskriv også viktige forutsetninger og sentrale vurderinger som er gjort.
Det er garantert mange ulike forhold som vi ikke har tenkt på ennå, viktig å få opp ulike aspekter for videre diskusjon.</t>
  </si>
  <si>
    <t>Innhenting rådata til oppsett av leiestedskalkyle</t>
  </si>
  <si>
    <t>Leiested - steg for steg - totalt 8 steg</t>
  </si>
  <si>
    <t>Oversikt over leiesteder</t>
  </si>
  <si>
    <t>Prisliste for oppdragsprosjekter (pr time)</t>
  </si>
  <si>
    <t>Felles drifts-midler</t>
  </si>
  <si>
    <t>ok</t>
  </si>
  <si>
    <t>Sum BOA-avskrivinger</t>
  </si>
  <si>
    <t xml:space="preserve">Utstyr </t>
  </si>
  <si>
    <t>Fortjeneste på oppdrag</t>
  </si>
  <si>
    <t>Inklusive fortjeneste, Eks. mva</t>
  </si>
  <si>
    <t>Kun 1 linje - felles? (kd) evt kd-drift på boautstyr legges her.</t>
  </si>
  <si>
    <t>Sum Areal</t>
  </si>
  <si>
    <t>Avskriving ordinært utstyr</t>
  </si>
  <si>
    <t>Driftsutgift per år</t>
  </si>
  <si>
    <t>SUM KD finansiert avskrivinger</t>
  </si>
  <si>
    <t>Ordinære driftsutgifter</t>
  </si>
  <si>
    <t>Særskilte driftsutgifter</t>
  </si>
  <si>
    <t xml:space="preserve">Ordinært Utstyr </t>
  </si>
  <si>
    <t>Avskriving særskilt kostbart utstyr</t>
  </si>
  <si>
    <t>KD-finansiering</t>
  </si>
  <si>
    <t>Boa -finansiering</t>
  </si>
  <si>
    <t>Sum kostnader</t>
  </si>
  <si>
    <t>Årsverk</t>
  </si>
  <si>
    <t>Lønnskostnad</t>
  </si>
  <si>
    <t>Snittlønnen for leiestedets teknikere</t>
  </si>
  <si>
    <t>Overhead (Indirekte kostnader)</t>
  </si>
  <si>
    <t>Kostnader til klargjøring av</t>
  </si>
  <si>
    <t>Driftsutgiftene antas å være KD-finansiert</t>
  </si>
  <si>
    <t>Tilgjengelig tid per år</t>
  </si>
  <si>
    <t>Teoretisk kapasitet (timer per uke)</t>
  </si>
  <si>
    <t>sum timer</t>
  </si>
  <si>
    <t xml:space="preserve">Kapasitet </t>
  </si>
  <si>
    <t xml:space="preserve">Kapasiteten til laboratoriet i antall timer </t>
  </si>
  <si>
    <t>Tilgjengelig
 timer per år</t>
  </si>
  <si>
    <t>Sum kostnad til felles driftsmidler</t>
  </si>
  <si>
    <t>Antall utstyrsenheter</t>
  </si>
  <si>
    <t>"Navn på leiested"</t>
  </si>
  <si>
    <t>Leiestedskostnader</t>
  </si>
  <si>
    <t>Stillingsprosent knyttet til laboratoriet</t>
  </si>
  <si>
    <t>Ordinært utstyr</t>
  </si>
  <si>
    <t>Særskilt kostbare utstyt</t>
  </si>
  <si>
    <t>Utstyrsenhet</t>
  </si>
  <si>
    <t>Bruk av særskilt kostbart utstyr 1</t>
  </si>
  <si>
    <t>Bruk av særskilt kostbart utstyr 2</t>
  </si>
  <si>
    <t>Bruk av særskilt kostbart utstyr 3</t>
  </si>
  <si>
    <t>Timepris bidrag</t>
  </si>
  <si>
    <t>Totale leiestedskostnader</t>
  </si>
  <si>
    <t>Spesialutstyr 1</t>
  </si>
  <si>
    <t>spesialutstyr 2</t>
  </si>
  <si>
    <t>spesialutstyr 3</t>
  </si>
  <si>
    <t>Total kostnad bidrag</t>
  </si>
  <si>
    <t>Total-kostnad oppdrag</t>
  </si>
  <si>
    <t>Særskilt kostbart utstyr 1</t>
  </si>
  <si>
    <t>Særskilt kostbart utstyr 2</t>
  </si>
  <si>
    <t>Særskilt kostbart utstyr 3</t>
  </si>
  <si>
    <t>Eventuell tid til personlig oppfølging av laboratoriebruk</t>
  </si>
  <si>
    <t>ldskfjlasdjklasjf</t>
  </si>
  <si>
    <t>Prosent av arbeidstid til klargjøring av laboratoriet</t>
  </si>
  <si>
    <t>Klargjøring av lab. til bruk</t>
  </si>
  <si>
    <t>Servicetid/nede-tid (prosent)</t>
  </si>
  <si>
    <t>Ubenyttet tid (prosent)</t>
  </si>
  <si>
    <t>Kapasitetsvurderinger</t>
  </si>
  <si>
    <t>Eid moderat</t>
  </si>
  <si>
    <t>Eid høy</t>
  </si>
  <si>
    <t>Leid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</si>
</sst>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0"/>
    <numFmt numFmtId="167" formatCode="_ * #,##0.0_ ;_ * \-#,##0.0_ ;_ * &quot;-&quot;??_ ;_ @_ "/>
    <numFmt numFmtId="168" formatCode="#,###,"/>
  </numFmts>
  <fonts count="29">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2"/>
      <color theme="3"/>
      <name val="Calibri"/>
      <family val="2"/>
      <scheme val="minor"/>
    </font>
    <font>
      <b/>
      <sz val="14"/>
      <color theme="1"/>
      <name val="Calibri"/>
      <family val="2"/>
      <scheme val="minor"/>
    </font>
    <font>
      <sz val="11"/>
      <color theme="1"/>
      <name val="Calibri"/>
      <family val="2"/>
      <scheme val="minor"/>
    </font>
    <font>
      <sz val="10"/>
      <color theme="1"/>
      <name val="Arial Unicode MS"/>
      <family val="2"/>
    </font>
    <font>
      <i/>
      <sz val="11"/>
      <color theme="1"/>
      <name val="Calibri"/>
      <family val="2"/>
      <scheme val="minor"/>
    </font>
    <font>
      <sz val="11"/>
      <color rgb="FFFF0000"/>
      <name val="Calibri"/>
      <family val="2"/>
      <scheme val="minor"/>
    </font>
    <font>
      <b/>
      <sz val="11"/>
      <color theme="0"/>
      <name val="Calibri"/>
      <family val="2"/>
      <scheme val="minor"/>
    </font>
    <font>
      <b/>
      <sz val="16"/>
      <color theme="3"/>
      <name val="Calibri"/>
      <family val="2"/>
      <scheme val="minor"/>
    </font>
    <font>
      <b/>
      <sz val="14"/>
      <color theme="3"/>
      <name val="Calibri"/>
      <family val="2"/>
      <scheme val="minor"/>
    </font>
    <font>
      <sz val="11"/>
      <color theme="3"/>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0"/>
      <color theme="3"/>
      <name val="Calibri"/>
      <family val="2"/>
      <scheme val="minor"/>
    </font>
    <font>
      <b/>
      <sz val="9"/>
      <color theme="3"/>
      <name val="Calibri"/>
      <family val="2"/>
      <scheme val="minor"/>
    </font>
    <font>
      <b/>
      <sz val="10"/>
      <color theme="1"/>
      <name val="Calibri"/>
      <family val="2"/>
      <scheme val="minor"/>
    </font>
    <font>
      <sz val="11"/>
      <color rgb="FF00B050"/>
      <name val="Calibri"/>
      <family val="2"/>
      <scheme val="minor"/>
    </font>
    <font>
      <b/>
      <sz val="18"/>
      <color theme="3"/>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FFFFCC"/>
        <bgColor indexed="64"/>
      </patternFill>
    </fill>
    <fill>
      <patternFill patternType="solid">
        <fgColor theme="4"/>
        <bgColor theme="4"/>
      </patternFill>
    </fill>
    <fill>
      <patternFill patternType="solid">
        <fgColor theme="0" tint="-0.499984740745262"/>
        <bgColor indexed="64"/>
      </patternFill>
    </fill>
    <fill>
      <patternFill patternType="solid">
        <fgColor indexed="26"/>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medium">
        <color theme="4"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theme="3"/>
      </bottom>
      <diagonal/>
    </border>
    <border>
      <left/>
      <right/>
      <top/>
      <bottom style="thin">
        <color theme="3"/>
      </bottom>
      <diagonal/>
    </border>
    <border>
      <left/>
      <right/>
      <top style="thin">
        <color theme="3"/>
      </top>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style="thin">
        <color indexed="64"/>
      </left>
      <right style="thin">
        <color indexed="64"/>
      </right>
      <top/>
      <bottom/>
      <diagonal/>
    </border>
    <border>
      <left/>
      <right/>
      <top style="thin">
        <color indexed="56"/>
      </top>
      <bottom/>
      <diagonal/>
    </border>
  </borders>
  <cellStyleXfs count="7">
    <xf numFmtId="0" fontId="0" fillId="0" borderId="0"/>
    <xf numFmtId="164" fontId="3"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7" fillId="3" borderId="9" applyNumberFormat="0" applyAlignment="0" applyProtection="0"/>
    <xf numFmtId="9" fontId="3" fillId="0" borderId="0" applyFont="0" applyFill="0" applyBorder="0" applyAlignment="0" applyProtection="0"/>
  </cellStyleXfs>
  <cellXfs count="214">
    <xf numFmtId="0" fontId="0" fillId="0" borderId="0" xfId="0"/>
    <xf numFmtId="0" fontId="0" fillId="0" borderId="1" xfId="0" applyBorder="1"/>
    <xf numFmtId="0" fontId="1" fillId="0" borderId="0" xfId="0" applyFont="1"/>
    <xf numFmtId="0" fontId="1" fillId="0" borderId="0" xfId="0" applyFont="1" applyBorder="1"/>
    <xf numFmtId="0" fontId="0" fillId="2" borderId="0" xfId="0" applyFill="1"/>
    <xf numFmtId="0" fontId="1" fillId="0" borderId="2" xfId="0" applyFont="1" applyBorder="1"/>
    <xf numFmtId="0" fontId="0" fillId="0" borderId="0" xfId="0" applyFont="1"/>
    <xf numFmtId="0" fontId="2" fillId="0" borderId="1" xfId="0" applyFont="1" applyBorder="1"/>
    <xf numFmtId="0" fontId="4" fillId="0" borderId="6" xfId="2"/>
    <xf numFmtId="0" fontId="6" fillId="0" borderId="8" xfId="4"/>
    <xf numFmtId="0" fontId="6" fillId="0" borderId="8" xfId="4" applyAlignment="1">
      <alignment horizontal="center" wrapText="1"/>
    </xf>
    <xf numFmtId="0" fontId="6" fillId="0" borderId="8" xfId="4" applyAlignment="1">
      <alignment horizontal="right"/>
    </xf>
    <xf numFmtId="0" fontId="6" fillId="0" borderId="8" xfId="4" applyAlignment="1">
      <alignment horizontal="left"/>
    </xf>
    <xf numFmtId="165" fontId="0" fillId="0" borderId="0" xfId="1" applyNumberFormat="1" applyFont="1"/>
    <xf numFmtId="165" fontId="1" fillId="0" borderId="2" xfId="1" applyNumberFormat="1" applyFont="1" applyBorder="1"/>
    <xf numFmtId="165" fontId="1" fillId="0" borderId="0" xfId="1" applyNumberFormat="1" applyFont="1" applyBorder="1"/>
    <xf numFmtId="0" fontId="6" fillId="0" borderId="8" xfId="4" applyAlignment="1">
      <alignment horizontal="right" wrapText="1"/>
    </xf>
    <xf numFmtId="165" fontId="0" fillId="0" borderId="0" xfId="0" applyNumberFormat="1"/>
    <xf numFmtId="166" fontId="1" fillId="0" borderId="2" xfId="0" applyNumberFormat="1" applyFont="1" applyBorder="1"/>
    <xf numFmtId="166" fontId="1" fillId="0" borderId="0" xfId="0" applyNumberFormat="1" applyFont="1" applyBorder="1"/>
    <xf numFmtId="0" fontId="8" fillId="0" borderId="8" xfId="4" applyFont="1"/>
    <xf numFmtId="0" fontId="1" fillId="0" borderId="0" xfId="0" applyFont="1" applyAlignment="1">
      <alignment wrapText="1"/>
    </xf>
    <xf numFmtId="165" fontId="1" fillId="0" borderId="0" xfId="0" applyNumberFormat="1" applyFont="1"/>
    <xf numFmtId="0" fontId="1" fillId="0" borderId="0" xfId="0" applyFont="1" applyAlignment="1"/>
    <xf numFmtId="0" fontId="0" fillId="0" borderId="0" xfId="0" quotePrefix="1" applyFont="1" applyAlignment="1">
      <alignment horizontal="left" indent="2"/>
    </xf>
    <xf numFmtId="0" fontId="0" fillId="0" borderId="10" xfId="0" applyBorder="1"/>
    <xf numFmtId="165" fontId="0" fillId="0" borderId="10" xfId="0" applyNumberFormat="1" applyBorder="1"/>
    <xf numFmtId="0" fontId="0" fillId="0" borderId="10" xfId="0" quotePrefix="1" applyFont="1" applyBorder="1" applyAlignment="1">
      <alignment horizontal="left" indent="2"/>
    </xf>
    <xf numFmtId="165" fontId="1" fillId="0" borderId="10" xfId="0" applyNumberFormat="1" applyFont="1" applyBorder="1"/>
    <xf numFmtId="0" fontId="5" fillId="0" borderId="0" xfId="3" applyBorder="1"/>
    <xf numFmtId="0" fontId="8" fillId="0" borderId="8" xfId="4" applyFont="1" applyAlignment="1">
      <alignment wrapText="1"/>
    </xf>
    <xf numFmtId="0" fontId="6" fillId="0" borderId="8" xfId="4" applyAlignment="1">
      <alignment wrapText="1"/>
    </xf>
    <xf numFmtId="165" fontId="0" fillId="0" borderId="0" xfId="0" quotePrefix="1" applyNumberFormat="1" applyFont="1" applyAlignment="1">
      <alignment horizontal="left" indent="2"/>
    </xf>
    <xf numFmtId="165" fontId="7" fillId="3" borderId="9" xfId="5" applyNumberFormat="1"/>
    <xf numFmtId="165" fontId="0" fillId="0" borderId="1" xfId="1" applyNumberFormat="1" applyFont="1" applyBorder="1"/>
    <xf numFmtId="0" fontId="8" fillId="0" borderId="8" xfId="4" applyFont="1" applyAlignment="1">
      <alignment horizontal="center" wrapText="1"/>
    </xf>
    <xf numFmtId="165" fontId="0" fillId="0" borderId="0" xfId="0" applyNumberFormat="1" applyFont="1"/>
    <xf numFmtId="0" fontId="0" fillId="0" borderId="12" xfId="0" applyBorder="1"/>
    <xf numFmtId="0" fontId="9" fillId="0" borderId="11" xfId="0" applyFont="1" applyBorder="1"/>
    <xf numFmtId="0" fontId="9" fillId="0" borderId="3" xfId="0" applyFont="1" applyBorder="1"/>
    <xf numFmtId="0" fontId="9" fillId="0" borderId="12" xfId="0" applyFont="1" applyBorder="1"/>
    <xf numFmtId="165" fontId="0" fillId="0" borderId="11" xfId="1" applyNumberFormat="1" applyFont="1" applyBorder="1"/>
    <xf numFmtId="0" fontId="1" fillId="0" borderId="13" xfId="0" applyFont="1" applyBorder="1"/>
    <xf numFmtId="0" fontId="1" fillId="0" borderId="14" xfId="0" applyFont="1" applyBorder="1"/>
    <xf numFmtId="0" fontId="1" fillId="0" borderId="14" xfId="0" applyFont="1" applyBorder="1" applyAlignment="1">
      <alignment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0" fillId="0" borderId="17" xfId="0" applyFont="1" applyBorder="1"/>
    <xf numFmtId="165" fontId="0" fillId="0" borderId="17" xfId="1" applyNumberFormat="1" applyFont="1" applyBorder="1"/>
    <xf numFmtId="165" fontId="0" fillId="0" borderId="18" xfId="1" applyNumberFormat="1" applyFont="1" applyBorder="1"/>
    <xf numFmtId="165" fontId="10" fillId="0" borderId="1" xfId="1" applyNumberFormat="1" applyFont="1" applyBorder="1"/>
    <xf numFmtId="165" fontId="10" fillId="0" borderId="11" xfId="1" applyNumberFormat="1" applyFont="1" applyBorder="1"/>
    <xf numFmtId="0" fontId="0" fillId="0" borderId="0" xfId="0" applyAlignment="1">
      <alignment vertical="center"/>
    </xf>
    <xf numFmtId="0" fontId="11" fillId="0" borderId="0" xfId="0" applyFont="1" applyAlignment="1">
      <alignment vertical="center"/>
    </xf>
    <xf numFmtId="0" fontId="1" fillId="0" borderId="16" xfId="0" applyFont="1" applyBorder="1"/>
    <xf numFmtId="0" fontId="1" fillId="0" borderId="17" xfId="0" applyFont="1" applyBorder="1"/>
    <xf numFmtId="165" fontId="1" fillId="0" borderId="17" xfId="1" applyNumberFormat="1" applyFont="1" applyBorder="1"/>
    <xf numFmtId="165" fontId="1" fillId="0" borderId="1" xfId="1" applyNumberFormat="1" applyFont="1" applyBorder="1"/>
    <xf numFmtId="167" fontId="1" fillId="0" borderId="17" xfId="1" applyNumberFormat="1" applyFont="1" applyBorder="1"/>
    <xf numFmtId="9" fontId="0" fillId="0" borderId="0" xfId="6" applyFont="1"/>
    <xf numFmtId="0" fontId="12" fillId="0" borderId="16" xfId="0" applyFont="1" applyBorder="1"/>
    <xf numFmtId="0" fontId="12" fillId="0" borderId="17" xfId="0" applyFont="1" applyBorder="1"/>
    <xf numFmtId="165" fontId="12" fillId="0" borderId="17" xfId="1" applyNumberFormat="1" applyFont="1" applyBorder="1"/>
    <xf numFmtId="165" fontId="12" fillId="0" borderId="1" xfId="1" applyNumberFormat="1" applyFont="1" applyBorder="1"/>
    <xf numFmtId="165" fontId="12" fillId="0" borderId="18" xfId="1" applyNumberFormat="1" applyFont="1" applyBorder="1"/>
    <xf numFmtId="168" fontId="10" fillId="0" borderId="1" xfId="1" applyNumberFormat="1" applyFont="1" applyBorder="1"/>
    <xf numFmtId="168" fontId="1" fillId="0" borderId="17" xfId="1" applyNumberFormat="1" applyFont="1" applyBorder="1"/>
    <xf numFmtId="165" fontId="13" fillId="0" borderId="0" xfId="0" applyNumberFormat="1" applyFont="1"/>
    <xf numFmtId="0" fontId="13" fillId="0" borderId="0" xfId="0" applyFont="1"/>
    <xf numFmtId="0" fontId="15" fillId="0" borderId="19" xfId="0" applyFont="1" applyFill="1" applyBorder="1"/>
    <xf numFmtId="0" fontId="15" fillId="0" borderId="0" xfId="0" applyFont="1" applyFill="1"/>
    <xf numFmtId="0" fontId="0" fillId="0" borderId="0" xfId="0" applyFont="1" applyFill="1"/>
    <xf numFmtId="0" fontId="6" fillId="0" borderId="0" xfId="0" applyFont="1" applyFill="1"/>
    <xf numFmtId="0" fontId="16" fillId="0" borderId="0" xfId="0" applyFont="1" applyFill="1"/>
    <xf numFmtId="0" fontId="6" fillId="0" borderId="20" xfId="0" applyFont="1" applyFill="1" applyBorder="1"/>
    <xf numFmtId="0" fontId="17" fillId="0" borderId="0" xfId="0" applyFont="1" applyFill="1"/>
    <xf numFmtId="0" fontId="1" fillId="0" borderId="0" xfId="0" applyFont="1" applyFill="1"/>
    <xf numFmtId="0" fontId="16" fillId="0" borderId="0" xfId="0" applyFont="1" applyFill="1" applyBorder="1"/>
    <xf numFmtId="0" fontId="6" fillId="0" borderId="20" xfId="0" applyFont="1" applyFill="1" applyBorder="1" applyAlignment="1"/>
    <xf numFmtId="0" fontId="14" fillId="5" borderId="1" xfId="0" applyFont="1" applyFill="1" applyBorder="1" applyAlignment="1">
      <alignment horizontal="center" wrapText="1"/>
    </xf>
    <xf numFmtId="0" fontId="6" fillId="0" borderId="0" xfId="4" applyBorder="1" applyAlignment="1">
      <alignment horizontal="center" wrapText="1"/>
    </xf>
    <xf numFmtId="165" fontId="1" fillId="6" borderId="4" xfId="1" applyNumberFormat="1" applyFont="1" applyFill="1" applyBorder="1"/>
    <xf numFmtId="165" fontId="1" fillId="6" borderId="5" xfId="1" applyNumberFormat="1" applyFont="1" applyFill="1" applyBorder="1"/>
    <xf numFmtId="165" fontId="0" fillId="6" borderId="4" xfId="1" applyNumberFormat="1" applyFont="1" applyFill="1" applyBorder="1"/>
    <xf numFmtId="0" fontId="6" fillId="0" borderId="0" xfId="4" applyBorder="1" applyAlignment="1">
      <alignment horizontal="right"/>
    </xf>
    <xf numFmtId="165" fontId="0" fillId="6" borderId="4" xfId="0" applyNumberFormat="1" applyFill="1" applyBorder="1"/>
    <xf numFmtId="0" fontId="0" fillId="0" borderId="0" xfId="0" applyFont="1" applyFill="1" applyBorder="1" applyAlignment="1">
      <alignment horizontal="left" vertical="top" wrapText="1"/>
    </xf>
    <xf numFmtId="0" fontId="19" fillId="2" borderId="8" xfId="4" applyFont="1" applyFill="1" applyAlignment="1">
      <alignment horizontal="right"/>
    </xf>
    <xf numFmtId="0" fontId="0" fillId="2" borderId="0" xfId="0" applyFont="1" applyFill="1"/>
    <xf numFmtId="0" fontId="6" fillId="0" borderId="8" xfId="4" applyFont="1" applyAlignment="1">
      <alignment horizontal="center" wrapText="1"/>
    </xf>
    <xf numFmtId="0" fontId="1" fillId="0" borderId="0" xfId="0" applyFont="1" applyFill="1" applyAlignment="1">
      <alignment wrapText="1"/>
    </xf>
    <xf numFmtId="0" fontId="24" fillId="0" borderId="0" xfId="0" applyFont="1" applyFill="1"/>
    <xf numFmtId="0" fontId="6" fillId="0" borderId="20" xfId="0" applyFont="1" applyFill="1" applyBorder="1" applyAlignment="1">
      <alignment vertical="center" wrapText="1"/>
    </xf>
    <xf numFmtId="0" fontId="1" fillId="2" borderId="0" xfId="0" applyFont="1" applyFill="1"/>
    <xf numFmtId="3" fontId="1" fillId="0" borderId="1" xfId="0" applyNumberFormat="1" applyFont="1" applyFill="1" applyBorder="1"/>
    <xf numFmtId="3" fontId="1" fillId="0" borderId="0" xfId="0" applyNumberFormat="1" applyFont="1" applyFill="1"/>
    <xf numFmtId="0" fontId="0" fillId="0" borderId="16" xfId="0" applyFont="1" applyFill="1" applyBorder="1"/>
    <xf numFmtId="3" fontId="1" fillId="0" borderId="11" xfId="0" applyNumberFormat="1" applyFont="1" applyFill="1" applyBorder="1"/>
    <xf numFmtId="0" fontId="1" fillId="0" borderId="12" xfId="0" applyFont="1" applyFill="1" applyBorder="1"/>
    <xf numFmtId="0" fontId="6" fillId="0" borderId="8" xfId="4" applyAlignment="1">
      <alignment horizontal="left" vertical="top" wrapText="1"/>
    </xf>
    <xf numFmtId="0" fontId="6" fillId="0" borderId="8" xfId="4" applyAlignment="1">
      <alignment horizontal="center" vertical="center" wrapText="1"/>
    </xf>
    <xf numFmtId="3" fontId="0" fillId="0" borderId="0" xfId="0" applyNumberFormat="1"/>
    <xf numFmtId="3" fontId="0" fillId="0" borderId="0" xfId="0" applyNumberFormat="1" applyFont="1" applyFill="1"/>
    <xf numFmtId="3" fontId="13" fillId="0" borderId="0" xfId="0" applyNumberFormat="1" applyFont="1"/>
    <xf numFmtId="1" fontId="0" fillId="0" borderId="0" xfId="0" applyNumberFormat="1" applyFont="1" applyFill="1"/>
    <xf numFmtId="0" fontId="16" fillId="0" borderId="8" xfId="4" applyFont="1" applyAlignment="1"/>
    <xf numFmtId="0" fontId="8" fillId="0" borderId="8" xfId="4" applyFont="1" applyAlignment="1"/>
    <xf numFmtId="0" fontId="24" fillId="2" borderId="0" xfId="0" applyFont="1" applyFill="1"/>
    <xf numFmtId="3" fontId="0" fillId="2" borderId="0" xfId="0" applyNumberFormat="1" applyFill="1"/>
    <xf numFmtId="3" fontId="1" fillId="2" borderId="0" xfId="0" applyNumberFormat="1" applyFont="1" applyFill="1"/>
    <xf numFmtId="0" fontId="9" fillId="0" borderId="12" xfId="0" applyFont="1" applyBorder="1" applyAlignment="1">
      <alignment horizontal="center"/>
    </xf>
    <xf numFmtId="0" fontId="6" fillId="0" borderId="20" xfId="0" applyFont="1" applyFill="1" applyBorder="1" applyAlignment="1">
      <alignment wrapText="1"/>
    </xf>
    <xf numFmtId="0" fontId="23" fillId="0" borderId="28" xfId="0" applyFont="1" applyFill="1" applyBorder="1" applyAlignment="1">
      <alignment horizontal="center" wrapText="1"/>
    </xf>
    <xf numFmtId="0" fontId="23" fillId="0" borderId="29" xfId="0" applyFont="1" applyFill="1" applyBorder="1" applyAlignment="1">
      <alignment horizontal="center" wrapText="1"/>
    </xf>
    <xf numFmtId="9" fontId="0" fillId="4" borderId="0" xfId="0" applyNumberFormat="1" applyFill="1" applyProtection="1">
      <protection locked="0"/>
    </xf>
    <xf numFmtId="0" fontId="6" fillId="0" borderId="0" xfId="0" applyFont="1" applyFill="1" applyBorder="1"/>
    <xf numFmtId="3" fontId="0" fillId="2" borderId="0" xfId="0" applyNumberFormat="1" applyFont="1" applyFill="1"/>
    <xf numFmtId="3" fontId="1" fillId="2" borderId="33" xfId="0" applyNumberFormat="1" applyFont="1" applyFill="1" applyBorder="1"/>
    <xf numFmtId="3" fontId="1" fillId="2" borderId="29" xfId="0" applyNumberFormat="1" applyFont="1" applyFill="1" applyBorder="1"/>
    <xf numFmtId="3" fontId="0" fillId="2" borderId="33" xfId="0" applyNumberFormat="1" applyFont="1" applyFill="1" applyBorder="1"/>
    <xf numFmtId="3" fontId="0" fillId="2" borderId="29" xfId="0" applyNumberFormat="1" applyFont="1" applyFill="1" applyBorder="1"/>
    <xf numFmtId="0" fontId="0" fillId="2" borderId="28" xfId="0" applyFont="1" applyFill="1" applyBorder="1"/>
    <xf numFmtId="9" fontId="0" fillId="2" borderId="0" xfId="0" applyNumberFormat="1" applyFont="1" applyFill="1" applyBorder="1"/>
    <xf numFmtId="1" fontId="0" fillId="2" borderId="0" xfId="6" applyNumberFormat="1" applyFont="1" applyFill="1" applyBorder="1"/>
    <xf numFmtId="3" fontId="0" fillId="2" borderId="0" xfId="0" applyNumberFormat="1" applyFont="1" applyFill="1" applyBorder="1"/>
    <xf numFmtId="0" fontId="0" fillId="2" borderId="29" xfId="0" applyFont="1" applyFill="1" applyBorder="1" applyAlignment="1">
      <alignment wrapText="1"/>
    </xf>
    <xf numFmtId="0" fontId="6" fillId="0" borderId="0" xfId="0" applyFont="1" applyFill="1" applyBorder="1" applyAlignment="1">
      <alignment vertical="center"/>
    </xf>
    <xf numFmtId="0" fontId="15" fillId="0" borderId="8" xfId="4" applyFont="1"/>
    <xf numFmtId="0" fontId="15" fillId="0" borderId="0" xfId="3" applyFont="1" applyBorder="1"/>
    <xf numFmtId="0" fontId="26" fillId="0" borderId="8" xfId="4" applyFont="1" applyAlignment="1"/>
    <xf numFmtId="0" fontId="9" fillId="0" borderId="1" xfId="0" applyFont="1" applyBorder="1"/>
    <xf numFmtId="0" fontId="0" fillId="4" borderId="0" xfId="0" applyFont="1" applyFill="1" applyProtection="1">
      <protection locked="0"/>
    </xf>
    <xf numFmtId="0" fontId="25" fillId="4" borderId="0" xfId="0" applyFont="1" applyFill="1" applyProtection="1">
      <protection locked="0"/>
    </xf>
    <xf numFmtId="0" fontId="0" fillId="7" borderId="0" xfId="0" applyFont="1" applyFill="1" applyProtection="1">
      <protection locked="0"/>
    </xf>
    <xf numFmtId="0" fontId="0" fillId="4" borderId="0" xfId="0" applyFont="1" applyFill="1" applyBorder="1" applyAlignment="1" applyProtection="1">
      <alignment wrapText="1"/>
      <protection locked="0"/>
    </xf>
    <xf numFmtId="0" fontId="0" fillId="4" borderId="0" xfId="0" applyFont="1" applyFill="1" applyAlignment="1" applyProtection="1">
      <protection locked="0"/>
    </xf>
    <xf numFmtId="0" fontId="0" fillId="4" borderId="0" xfId="0" applyFont="1" applyFill="1" applyAlignment="1" applyProtection="1">
      <alignment wrapText="1"/>
      <protection locked="0"/>
    </xf>
    <xf numFmtId="3" fontId="0" fillId="4" borderId="0" xfId="0" applyNumberFormat="1" applyFont="1" applyFill="1" applyProtection="1">
      <protection locked="0"/>
    </xf>
    <xf numFmtId="3" fontId="0" fillId="4" borderId="17" xfId="0" applyNumberFormat="1" applyFont="1" applyFill="1" applyBorder="1" applyProtection="1">
      <protection locked="0"/>
    </xf>
    <xf numFmtId="3" fontId="0" fillId="4" borderId="16" xfId="0" applyNumberFormat="1" applyFont="1" applyFill="1" applyBorder="1" applyProtection="1">
      <protection locked="0"/>
    </xf>
    <xf numFmtId="0" fontId="0" fillId="4" borderId="28" xfId="0" applyFont="1" applyFill="1" applyBorder="1" applyProtection="1">
      <protection locked="0"/>
    </xf>
    <xf numFmtId="9" fontId="0" fillId="4" borderId="0" xfId="0" applyNumberFormat="1" applyFont="1" applyFill="1" applyBorder="1" applyProtection="1">
      <protection locked="0"/>
    </xf>
    <xf numFmtId="1" fontId="0" fillId="4" borderId="0" xfId="6" applyNumberFormat="1" applyFont="1" applyFill="1" applyBorder="1" applyProtection="1">
      <protection locked="0"/>
    </xf>
    <xf numFmtId="3" fontId="0" fillId="4" borderId="0" xfId="0" applyNumberFormat="1" applyFont="1" applyFill="1" applyBorder="1" applyProtection="1">
      <protection locked="0"/>
    </xf>
    <xf numFmtId="0" fontId="0" fillId="4" borderId="29" xfId="0" applyFont="1" applyFill="1" applyBorder="1" applyAlignment="1" applyProtection="1">
      <alignment wrapText="1"/>
      <protection locked="0"/>
    </xf>
    <xf numFmtId="3" fontId="0" fillId="4" borderId="33" xfId="0" applyNumberFormat="1" applyFont="1" applyFill="1" applyBorder="1" applyProtection="1">
      <protection locked="0"/>
    </xf>
    <xf numFmtId="3" fontId="0" fillId="4" borderId="29" xfId="0" applyNumberFormat="1" applyFont="1" applyFill="1" applyBorder="1" applyProtection="1">
      <protection locked="0"/>
    </xf>
    <xf numFmtId="3" fontId="1" fillId="4" borderId="33" xfId="0" applyNumberFormat="1" applyFont="1" applyFill="1" applyBorder="1" applyProtection="1">
      <protection locked="0"/>
    </xf>
    <xf numFmtId="3" fontId="1" fillId="4" borderId="29" xfId="0" applyNumberFormat="1" applyFont="1" applyFill="1" applyBorder="1" applyProtection="1">
      <protection locked="0"/>
    </xf>
    <xf numFmtId="3" fontId="0" fillId="4" borderId="14" xfId="0" applyNumberFormat="1" applyFont="1" applyFill="1" applyBorder="1" applyProtection="1">
      <protection locked="0"/>
    </xf>
    <xf numFmtId="0" fontId="0" fillId="4" borderId="15" xfId="0" applyFont="1" applyFill="1" applyBorder="1" applyProtection="1">
      <protection locked="0"/>
    </xf>
    <xf numFmtId="9" fontId="0" fillId="4" borderId="30" xfId="0" applyNumberFormat="1" applyFont="1" applyFill="1" applyBorder="1" applyProtection="1">
      <protection locked="0"/>
    </xf>
    <xf numFmtId="1" fontId="0" fillId="4" borderId="30" xfId="6" applyNumberFormat="1" applyFont="1" applyFill="1" applyBorder="1" applyProtection="1">
      <protection locked="0"/>
    </xf>
    <xf numFmtId="3" fontId="0" fillId="4" borderId="21" xfId="0" applyNumberFormat="1" applyFont="1" applyFill="1" applyBorder="1" applyAlignment="1" applyProtection="1">
      <alignment wrapText="1"/>
      <protection locked="0"/>
    </xf>
    <xf numFmtId="3" fontId="0" fillId="4" borderId="0" xfId="0" applyNumberFormat="1" applyFont="1" applyFill="1" applyBorder="1" applyAlignment="1" applyProtection="1">
      <alignment wrapText="1"/>
      <protection locked="0"/>
    </xf>
    <xf numFmtId="0" fontId="18" fillId="4" borderId="0" xfId="0" applyNumberFormat="1" applyFont="1" applyFill="1" applyProtection="1">
      <protection locked="0"/>
    </xf>
    <xf numFmtId="0" fontId="0" fillId="7" borderId="34" xfId="0" applyFont="1" applyFill="1" applyBorder="1" applyAlignment="1" applyProtection="1">
      <alignment wrapText="1"/>
      <protection locked="0"/>
    </xf>
    <xf numFmtId="165" fontId="18" fillId="4" borderId="0" xfId="1" applyNumberFormat="1" applyFont="1" applyFill="1" applyProtection="1">
      <protection locked="0"/>
    </xf>
    <xf numFmtId="0" fontId="0" fillId="7" borderId="0" xfId="0" applyFont="1" applyFill="1" applyAlignment="1" applyProtection="1">
      <alignment wrapText="1"/>
      <protection locked="0"/>
    </xf>
    <xf numFmtId="0" fontId="0" fillId="4" borderId="0" xfId="0" applyNumberFormat="1" applyFill="1" applyProtection="1">
      <protection locked="0"/>
    </xf>
    <xf numFmtId="165" fontId="0" fillId="4" borderId="0" xfId="1" applyNumberFormat="1" applyFont="1" applyFill="1" applyProtection="1">
      <protection locked="0"/>
    </xf>
    <xf numFmtId="0" fontId="0" fillId="4" borderId="10" xfId="0" applyNumberFormat="1" applyFill="1" applyBorder="1" applyProtection="1">
      <protection locked="0"/>
    </xf>
    <xf numFmtId="165" fontId="0" fillId="2" borderId="0" xfId="1" applyNumberFormat="1" applyFont="1" applyFill="1"/>
    <xf numFmtId="3" fontId="0" fillId="0" borderId="10" xfId="0" applyNumberFormat="1" applyBorder="1"/>
    <xf numFmtId="0" fontId="0" fillId="2" borderId="0" xfId="0" applyNumberFormat="1" applyFill="1"/>
    <xf numFmtId="165" fontId="3" fillId="2" borderId="0" xfId="1" applyNumberFormat="1" applyFont="1" applyFill="1"/>
    <xf numFmtId="165" fontId="1" fillId="2" borderId="0" xfId="1" applyNumberFormat="1" applyFont="1" applyFill="1"/>
    <xf numFmtId="1" fontId="0" fillId="2" borderId="0" xfId="0" applyNumberFormat="1" applyFill="1"/>
    <xf numFmtId="9" fontId="0" fillId="2" borderId="0" xfId="0" applyNumberFormat="1" applyFill="1"/>
    <xf numFmtId="1" fontId="0" fillId="2" borderId="0" xfId="1" applyNumberFormat="1" applyFont="1" applyFill="1"/>
    <xf numFmtId="0" fontId="0" fillId="7" borderId="0" xfId="0" applyFont="1" applyFill="1" applyBorder="1" applyAlignment="1" applyProtection="1">
      <alignment wrapText="1"/>
      <protection locked="0"/>
    </xf>
    <xf numFmtId="0" fontId="6"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 fontId="0" fillId="0" borderId="0" xfId="0" applyNumberFormat="1"/>
    <xf numFmtId="0" fontId="4" fillId="8" borderId="6" xfId="2" applyFill="1" applyProtection="1">
      <protection locked="0"/>
    </xf>
    <xf numFmtId="2" fontId="0" fillId="2" borderId="0" xfId="0" applyNumberFormat="1" applyFill="1"/>
    <xf numFmtId="165" fontId="1" fillId="2" borderId="0" xfId="0" applyNumberFormat="1" applyFont="1" applyFill="1"/>
    <xf numFmtId="0" fontId="0" fillId="0" borderId="0" xfId="0" applyFont="1" applyFill="1" applyBorder="1" applyAlignment="1">
      <alignment horizontal="left" vertical="top" wrapText="1"/>
    </xf>
    <xf numFmtId="0" fontId="1" fillId="2" borderId="0" xfId="0" applyFont="1" applyFill="1" applyAlignment="1">
      <alignment horizontal="center" wrapText="1"/>
    </xf>
    <xf numFmtId="0" fontId="0" fillId="2" borderId="0" xfId="0" applyFill="1" applyAlignment="1">
      <alignment horizontal="center"/>
    </xf>
    <xf numFmtId="0" fontId="9" fillId="0" borderId="11" xfId="0" applyFont="1" applyBorder="1" applyAlignment="1">
      <alignment horizontal="center" wrapText="1"/>
    </xf>
    <xf numFmtId="0" fontId="9" fillId="0" borderId="3" xfId="0" applyFont="1" applyBorder="1" applyAlignment="1">
      <alignment horizontal="center" wrapText="1"/>
    </xf>
    <xf numFmtId="0" fontId="9" fillId="0" borderId="12" xfId="0" applyFont="1" applyBorder="1" applyAlignment="1">
      <alignment horizontal="center" wrapText="1"/>
    </xf>
    <xf numFmtId="0" fontId="9" fillId="0" borderId="11" xfId="0" applyFont="1" applyBorder="1" applyAlignment="1">
      <alignment horizontal="center"/>
    </xf>
    <xf numFmtId="0" fontId="9" fillId="0" borderId="3" xfId="0" applyFont="1" applyBorder="1" applyAlignment="1">
      <alignment horizontal="center"/>
    </xf>
    <xf numFmtId="0" fontId="6" fillId="0" borderId="1" xfId="0" applyFont="1" applyFill="1" applyBorder="1" applyAlignment="1">
      <alignment horizontal="center" vertical="center" wrapText="1"/>
    </xf>
    <xf numFmtId="0" fontId="0" fillId="4" borderId="0" xfId="0" applyFont="1" applyFill="1" applyAlignment="1" applyProtection="1">
      <alignment wrapText="1"/>
      <protection locked="0"/>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wrapText="1"/>
    </xf>
    <xf numFmtId="0" fontId="0" fillId="4" borderId="0" xfId="0" applyFont="1" applyFill="1" applyBorder="1" applyAlignment="1" applyProtection="1">
      <alignment wrapText="1"/>
      <protection locked="0"/>
    </xf>
    <xf numFmtId="0" fontId="0" fillId="4" borderId="21" xfId="0" applyFont="1" applyFill="1" applyBorder="1" applyAlignment="1" applyProtection="1">
      <alignment wrapText="1"/>
      <protection locked="0"/>
    </xf>
    <xf numFmtId="0" fontId="18" fillId="4" borderId="22" xfId="0" applyFont="1" applyFill="1" applyBorder="1" applyAlignment="1" applyProtection="1">
      <alignment horizontal="left" vertical="top" wrapText="1"/>
      <protection locked="0"/>
    </xf>
    <xf numFmtId="0" fontId="18" fillId="4" borderId="21" xfId="0" applyFont="1" applyFill="1" applyBorder="1" applyAlignment="1" applyProtection="1">
      <alignment horizontal="left" vertical="top" wrapText="1"/>
      <protection locked="0"/>
    </xf>
    <xf numFmtId="0" fontId="18" fillId="4" borderId="23" xfId="0" applyFont="1" applyFill="1" applyBorder="1" applyAlignment="1" applyProtection="1">
      <alignment horizontal="left" vertical="top" wrapText="1"/>
      <protection locked="0"/>
    </xf>
    <xf numFmtId="0" fontId="18" fillId="4" borderId="24"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25" xfId="0" applyFont="1" applyFill="1" applyBorder="1" applyAlignment="1" applyProtection="1">
      <alignment horizontal="left" vertical="top" wrapText="1"/>
      <protection locked="0"/>
    </xf>
    <xf numFmtId="0" fontId="18" fillId="4" borderId="26" xfId="0" applyFont="1" applyFill="1" applyBorder="1" applyAlignment="1" applyProtection="1">
      <alignment horizontal="left" vertical="top" wrapText="1"/>
      <protection locked="0"/>
    </xf>
    <xf numFmtId="0" fontId="18" fillId="4" borderId="20" xfId="0" applyFont="1" applyFill="1" applyBorder="1" applyAlignment="1" applyProtection="1">
      <alignment horizontal="left" vertical="top" wrapText="1"/>
      <protection locked="0"/>
    </xf>
    <xf numFmtId="0" fontId="18" fillId="4" borderId="27" xfId="0" applyFont="1" applyFill="1" applyBorder="1" applyAlignment="1" applyProtection="1">
      <alignment horizontal="left" vertical="top" wrapText="1"/>
      <protection locked="0"/>
    </xf>
    <xf numFmtId="0" fontId="6" fillId="0" borderId="20" xfId="0" applyFont="1" applyFill="1" applyBorder="1" applyAlignment="1">
      <alignment vertical="center"/>
    </xf>
    <xf numFmtId="0" fontId="6" fillId="0" borderId="20" xfId="0" applyFont="1" applyFill="1" applyBorder="1" applyAlignment="1"/>
    <xf numFmtId="0" fontId="6" fillId="0" borderId="20" xfId="0" applyFont="1" applyFill="1" applyBorder="1" applyAlignment="1">
      <alignment wrapText="1"/>
    </xf>
    <xf numFmtId="0" fontId="6" fillId="0" borderId="31" xfId="0" applyFont="1" applyFill="1" applyBorder="1" applyAlignment="1">
      <alignment horizontal="center" vertical="top"/>
    </xf>
    <xf numFmtId="0" fontId="6" fillId="0" borderId="32" xfId="0" applyFont="1" applyFill="1" applyBorder="1" applyAlignment="1">
      <alignment horizontal="center" vertical="top"/>
    </xf>
    <xf numFmtId="0" fontId="6" fillId="0" borderId="18" xfId="0" applyFont="1" applyFill="1" applyBorder="1" applyAlignment="1">
      <alignment horizontal="center" vertical="top"/>
    </xf>
    <xf numFmtId="0" fontId="6" fillId="0" borderId="16" xfId="0" applyFont="1" applyFill="1" applyBorder="1" applyAlignment="1">
      <alignment horizontal="center" vertical="top"/>
    </xf>
    <xf numFmtId="0" fontId="23" fillId="0" borderId="28" xfId="0" applyFont="1" applyFill="1" applyBorder="1" applyAlignment="1">
      <alignment horizontal="center" wrapText="1"/>
    </xf>
    <xf numFmtId="0" fontId="23" fillId="0" borderId="15" xfId="0" applyFont="1" applyFill="1" applyBorder="1" applyAlignment="1">
      <alignment horizontal="center" wrapText="1"/>
    </xf>
    <xf numFmtId="0" fontId="23" fillId="0" borderId="29" xfId="0" applyFont="1" applyFill="1" applyBorder="1" applyAlignment="1">
      <alignment horizontal="center" wrapText="1"/>
    </xf>
    <xf numFmtId="0" fontId="23" fillId="0" borderId="13" xfId="0" applyFont="1" applyFill="1" applyBorder="1" applyAlignment="1">
      <alignment horizontal="center" wrapText="1"/>
    </xf>
    <xf numFmtId="0" fontId="6" fillId="0" borderId="2" xfId="0" applyFont="1" applyFill="1" applyBorder="1" applyAlignment="1">
      <alignment horizontal="center" vertical="top"/>
    </xf>
  </cellXfs>
  <cellStyles count="7">
    <cellStyle name="Comma" xfId="1" builtinId="3"/>
    <cellStyle name="Heading 1" xfId="2" builtinId="16"/>
    <cellStyle name="Heading 2" xfId="3" builtinId="17"/>
    <cellStyle name="Heading 3" xfId="4" builtinId="18"/>
    <cellStyle name="Normal" xfId="0" builtinId="0"/>
    <cellStyle name="Output" xfId="5" builtinId="21"/>
    <cellStyle name="Percent" xfId="6" builtinId="5"/>
  </cellStyles>
  <dxfs count="24">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top style="thin">
          <color indexed="64"/>
        </top>
        <bottom style="thin">
          <color indexed="64"/>
        </bottom>
        <vertical/>
        <horizontal/>
      </border>
    </dxf>
    <dxf>
      <numFmt numFmtId="165" formatCode="_ * #,##0_ ;_ * \-#,##0_ ;_ * &quot;-&quot;??_ ;_ @_ "/>
    </dxf>
    <dxf>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8" formatCode="#,###,"/>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 * #,##0_ ;_ * \-#,##0_ ;_ * &quot;-&quot;??_ ;_ @_ "/>
      <border diagonalUp="0" diagonalDown="0">
        <left style="thin">
          <color indexed="64"/>
        </left>
        <right style="thin">
          <color indexed="64"/>
        </right>
        <top style="thin">
          <color indexed="64"/>
        </top>
        <bottom style="thin">
          <color indexed="64"/>
        </bottom>
        <vertical/>
        <horizontal/>
      </border>
    </dxf>
    <dxf>
      <numFmt numFmtId="0" formatCode="Genera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4953000</xdr:colOff>
      <xdr:row>19</xdr:row>
      <xdr:rowOff>123825</xdr:rowOff>
    </xdr:to>
    <xdr:sp macro="" textlink="">
      <xdr:nvSpPr>
        <xdr:cNvPr id="2" name="Text Box 1"/>
        <xdr:cNvSpPr txBox="1">
          <a:spLocks noChangeArrowheads="1"/>
        </xdr:cNvSpPr>
      </xdr:nvSpPr>
      <xdr:spPr bwMode="auto">
        <a:xfrm>
          <a:off x="609600" y="847725"/>
          <a:ext cx="4953000" cy="3362325"/>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1. Identifisere</a:t>
          </a:r>
          <a:r>
            <a:rPr lang="nb-NO" sz="1200" b="1" baseline="0">
              <a:effectLst/>
              <a:latin typeface="Calibri"/>
              <a:ea typeface="Calibri"/>
              <a:cs typeface="Times New Roman"/>
            </a:rPr>
            <a:t> l</a:t>
          </a:r>
          <a:r>
            <a:rPr lang="nb-NO" sz="1200" b="1">
              <a:effectLst/>
              <a:latin typeface="Calibri"/>
              <a:ea typeface="Calibri"/>
              <a:cs typeface="Times New Roman"/>
            </a:rPr>
            <a:t>eiested</a:t>
          </a:r>
        </a:p>
        <a:p>
          <a:pPr>
            <a:lnSpc>
              <a:spcPct val="115000"/>
            </a:lnSpc>
            <a:spcAft>
              <a:spcPts val="1000"/>
            </a:spcAft>
          </a:pPr>
          <a:r>
            <a:rPr lang="nb-NO" sz="1100">
              <a:effectLst/>
              <a:latin typeface="Calibri"/>
              <a:ea typeface="Calibri"/>
              <a:cs typeface="Times New Roman"/>
            </a:rPr>
            <a:t>Det første som gjøres er</a:t>
          </a:r>
          <a:r>
            <a:rPr lang="nb-NO" sz="1100" baseline="0">
              <a:effectLst/>
              <a:latin typeface="Calibri"/>
              <a:ea typeface="Calibri"/>
              <a:cs typeface="Times New Roman"/>
            </a:rPr>
            <a:t> å avgrense omfang av leiestedet.  Leiestedsansvarlig identifiserer hvilke rom som er tilknyttet leiestedet, basert på en liste over romkategorier som er definert som leiestedsrom, f.eks. laboratorierom, verksted, instrumentrom, etc)</a:t>
          </a:r>
        </a:p>
        <a:p>
          <a:pPr>
            <a:lnSpc>
              <a:spcPct val="115000"/>
            </a:lnSpc>
            <a:spcAft>
              <a:spcPts val="1000"/>
            </a:spcAft>
          </a:pPr>
          <a:r>
            <a:rPr lang="nb-NO" sz="1100" baseline="0">
              <a:effectLst/>
              <a:latin typeface="Calibri"/>
              <a:ea typeface="Calibri"/>
              <a:cs typeface="Times New Roman"/>
            </a:rPr>
            <a:t>På det aktuelle leiestedet er det identifisert rom på totalt  356 kvadratmeter:</a:t>
          </a:r>
        </a:p>
        <a:p>
          <a:pPr>
            <a:lnSpc>
              <a:spcPct val="115000"/>
            </a:lnSpc>
            <a:spcAft>
              <a:spcPts val="1000"/>
            </a:spcAft>
          </a:pPr>
          <a:endParaRPr lang="nb-NO" sz="1100" baseline="0">
            <a:effectLst/>
            <a:latin typeface="Calibri"/>
            <a:ea typeface="Calibri"/>
            <a:cs typeface="Times New Roman"/>
          </a:endParaRPr>
        </a:p>
        <a:p>
          <a:pPr>
            <a:lnSpc>
              <a:spcPct val="115000"/>
            </a:lnSpc>
            <a:spcAft>
              <a:spcPts val="1000"/>
            </a:spcAft>
          </a:pPr>
          <a:endParaRPr lang="nb-NO" sz="1100" baseline="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editAs="oneCell">
    <xdr:from>
      <xdr:col>1</xdr:col>
      <xdr:colOff>304799</xdr:colOff>
      <xdr:row>10</xdr:row>
      <xdr:rowOff>134471</xdr:rowOff>
    </xdr:from>
    <xdr:to>
      <xdr:col>1</xdr:col>
      <xdr:colOff>2735834</xdr:colOff>
      <xdr:row>19</xdr:row>
      <xdr:rowOff>66409</xdr:rowOff>
    </xdr:to>
    <xdr:pic>
      <xdr:nvPicPr>
        <xdr:cNvPr id="3" name="Picture 3"/>
        <xdr:cNvPicPr>
          <a:picLocks noChangeAspect="1"/>
        </xdr:cNvPicPr>
      </xdr:nvPicPr>
      <xdr:blipFill>
        <a:blip xmlns:r="http://schemas.openxmlformats.org/officeDocument/2006/relationships" r:embed="rId1"/>
        <a:stretch>
          <a:fillRect/>
        </a:stretch>
      </xdr:blipFill>
      <xdr:spPr>
        <a:xfrm>
          <a:off x="909917" y="2129118"/>
          <a:ext cx="2431035" cy="1646438"/>
        </a:xfrm>
        <a:prstGeom prst="rect">
          <a:avLst/>
        </a:prstGeom>
      </xdr:spPr>
    </xdr:pic>
    <xdr:clientData/>
  </xdr:twoCellAnchor>
  <xdr:twoCellAnchor>
    <xdr:from>
      <xdr:col>1</xdr:col>
      <xdr:colOff>0</xdr:colOff>
      <xdr:row>22</xdr:row>
      <xdr:rowOff>1</xdr:rowOff>
    </xdr:from>
    <xdr:to>
      <xdr:col>1</xdr:col>
      <xdr:colOff>4953000</xdr:colOff>
      <xdr:row>34</xdr:row>
      <xdr:rowOff>76200</xdr:rowOff>
    </xdr:to>
    <xdr:sp macro="" textlink="">
      <xdr:nvSpPr>
        <xdr:cNvPr id="4" name="Text Box 1"/>
        <xdr:cNvSpPr txBox="1">
          <a:spLocks noChangeArrowheads="1"/>
        </xdr:cNvSpPr>
      </xdr:nvSpPr>
      <xdr:spPr bwMode="auto">
        <a:xfrm>
          <a:off x="609600" y="4657726"/>
          <a:ext cx="4953000" cy="2362199"/>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2. Identifisere</a:t>
          </a:r>
          <a:r>
            <a:rPr lang="nb-NO" sz="1200" b="1" baseline="0">
              <a:effectLst/>
              <a:latin typeface="Calibri"/>
              <a:ea typeface="Calibri"/>
              <a:cs typeface="Times New Roman"/>
            </a:rPr>
            <a:t> kostnadene for areal</a:t>
          </a:r>
          <a:endParaRPr lang="nb-NO" sz="1200" b="1">
            <a:effectLst/>
            <a:latin typeface="Calibri"/>
            <a:ea typeface="Calibri"/>
            <a:cs typeface="Times New Roman"/>
          </a:endParaRPr>
        </a:p>
        <a:p>
          <a:pPr>
            <a:lnSpc>
              <a:spcPct val="115000"/>
            </a:lnSpc>
            <a:spcAft>
              <a:spcPts val="1000"/>
            </a:spcAft>
          </a:pPr>
          <a:r>
            <a:rPr lang="nb-NO" sz="1100">
              <a:effectLst/>
              <a:latin typeface="Calibri"/>
              <a:ea typeface="Calibri"/>
              <a:cs typeface="Times New Roman"/>
            </a:rPr>
            <a:t>Husleien</a:t>
          </a:r>
          <a:r>
            <a:rPr lang="nb-NO" sz="1100" baseline="0">
              <a:effectLst/>
              <a:latin typeface="Calibri"/>
              <a:ea typeface="Calibri"/>
              <a:cs typeface="Times New Roman"/>
            </a:rPr>
            <a:t> for leiestedet er basert på en kvadratmeterpris gitt i internhusleioversikten til institusjonen. Årlig kvadratmeterpris for laboratorierom er 1 800 kroner og i tillegg kommer bygningsavskrivninger for på 1 000 kroner per kvm, da dette ikke er inkludert i internhusleien for denne institusjonen. Årlig kostnad for areal er kr 996 800</a:t>
          </a:r>
        </a:p>
        <a:p>
          <a:pPr>
            <a:lnSpc>
              <a:spcPct val="115000"/>
            </a:lnSpc>
            <a:spcAft>
              <a:spcPts val="1000"/>
            </a:spcAft>
          </a:pPr>
          <a:endParaRPr lang="nb-NO" sz="1100" baseline="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xdr:from>
      <xdr:col>1</xdr:col>
      <xdr:colOff>0</xdr:colOff>
      <xdr:row>38</xdr:row>
      <xdr:rowOff>1</xdr:rowOff>
    </xdr:from>
    <xdr:to>
      <xdr:col>1</xdr:col>
      <xdr:colOff>4953000</xdr:colOff>
      <xdr:row>49</xdr:row>
      <xdr:rowOff>161925</xdr:rowOff>
    </xdr:to>
    <xdr:sp macro="" textlink="">
      <xdr:nvSpPr>
        <xdr:cNvPr id="5" name="Text Box 1"/>
        <xdr:cNvSpPr txBox="1">
          <a:spLocks noChangeArrowheads="1"/>
        </xdr:cNvSpPr>
      </xdr:nvSpPr>
      <xdr:spPr bwMode="auto">
        <a:xfrm>
          <a:off x="609600" y="7705726"/>
          <a:ext cx="4953000" cy="2257424"/>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3. Identifisere</a:t>
          </a:r>
          <a:r>
            <a:rPr lang="nb-NO" sz="1200" b="1" baseline="0">
              <a:effectLst/>
              <a:latin typeface="Calibri"/>
              <a:ea typeface="Calibri"/>
              <a:cs typeface="Times New Roman"/>
            </a:rPr>
            <a:t> avskrivningskostnadene for utstyr</a:t>
          </a:r>
          <a:endParaRPr lang="nb-NO" sz="1200" b="1">
            <a:effectLst/>
            <a:latin typeface="Calibri"/>
            <a:ea typeface="Calibri"/>
            <a:cs typeface="Times New Roman"/>
          </a:endParaRPr>
        </a:p>
        <a:p>
          <a:pPr>
            <a:lnSpc>
              <a:spcPct val="115000"/>
            </a:lnSpc>
            <a:spcAft>
              <a:spcPts val="1000"/>
            </a:spcAft>
          </a:pPr>
          <a:r>
            <a:rPr lang="nb-NO" sz="1100">
              <a:effectLst/>
              <a:latin typeface="Calibri"/>
              <a:ea typeface="Calibri"/>
              <a:cs typeface="Times New Roman"/>
            </a:rPr>
            <a:t>Leiestedet</a:t>
          </a:r>
          <a:r>
            <a:rPr lang="nb-NO" sz="1100" baseline="0">
              <a:effectLst/>
              <a:latin typeface="Calibri"/>
              <a:ea typeface="Calibri"/>
              <a:cs typeface="Times New Roman"/>
            </a:rPr>
            <a:t> består av 4 utstyrsenheter. Et utstyr er nedskrevet, mens øvrig utstyr har frem til 2015 årlige avskrivningskostnader på tilsammen 155 000 kroner. Utstyret er anskaffet på basismidler .</a:t>
          </a:r>
        </a:p>
        <a:p>
          <a:pPr>
            <a:lnSpc>
              <a:spcPct val="115000"/>
            </a:lnSpc>
            <a:spcAft>
              <a:spcPts val="1000"/>
            </a:spcAft>
          </a:pPr>
          <a:endParaRPr lang="nb-NO" sz="1100" baseline="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editAs="oneCell">
    <xdr:from>
      <xdr:col>1</xdr:col>
      <xdr:colOff>180975</xdr:colOff>
      <xdr:row>43</xdr:row>
      <xdr:rowOff>123825</xdr:rowOff>
    </xdr:from>
    <xdr:to>
      <xdr:col>1</xdr:col>
      <xdr:colOff>3505200</xdr:colOff>
      <xdr:row>49</xdr:row>
      <xdr:rowOff>104582</xdr:rowOff>
    </xdr:to>
    <xdr:pic>
      <xdr:nvPicPr>
        <xdr:cNvPr id="6" name="Picture 9"/>
        <xdr:cNvPicPr>
          <a:picLocks noChangeAspect="1"/>
        </xdr:cNvPicPr>
      </xdr:nvPicPr>
      <xdr:blipFill>
        <a:blip xmlns:r="http://schemas.openxmlformats.org/officeDocument/2006/relationships" r:embed="rId2"/>
        <a:stretch>
          <a:fillRect/>
        </a:stretch>
      </xdr:blipFill>
      <xdr:spPr>
        <a:xfrm>
          <a:off x="790575" y="8782050"/>
          <a:ext cx="3324225" cy="1123757"/>
        </a:xfrm>
        <a:prstGeom prst="rect">
          <a:avLst/>
        </a:prstGeom>
      </xdr:spPr>
    </xdr:pic>
    <xdr:clientData/>
  </xdr:twoCellAnchor>
  <xdr:twoCellAnchor>
    <xdr:from>
      <xdr:col>0</xdr:col>
      <xdr:colOff>609599</xdr:colOff>
      <xdr:row>52</xdr:row>
      <xdr:rowOff>0</xdr:rowOff>
    </xdr:from>
    <xdr:to>
      <xdr:col>1</xdr:col>
      <xdr:colOff>4943474</xdr:colOff>
      <xdr:row>67</xdr:row>
      <xdr:rowOff>133350</xdr:rowOff>
    </xdr:to>
    <xdr:sp macro="" textlink="">
      <xdr:nvSpPr>
        <xdr:cNvPr id="7" name="Text Box 1"/>
        <xdr:cNvSpPr txBox="1">
          <a:spLocks noChangeArrowheads="1"/>
        </xdr:cNvSpPr>
      </xdr:nvSpPr>
      <xdr:spPr bwMode="auto">
        <a:xfrm>
          <a:off x="609599" y="10372725"/>
          <a:ext cx="4943475" cy="2990850"/>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4. Identifisere</a:t>
          </a:r>
          <a:r>
            <a:rPr lang="nb-NO" sz="1200" b="1" baseline="0">
              <a:effectLst/>
              <a:latin typeface="Calibri"/>
              <a:ea typeface="Calibri"/>
              <a:cs typeface="Times New Roman"/>
            </a:rPr>
            <a:t> felles driftsmidler</a:t>
          </a:r>
          <a:endParaRPr lang="nb-NO" sz="1200" b="1">
            <a:effectLst/>
            <a:latin typeface="Calibri"/>
            <a:ea typeface="Calibri"/>
            <a:cs typeface="Times New Roman"/>
          </a:endParaRPr>
        </a:p>
        <a:p>
          <a:pPr>
            <a:lnSpc>
              <a:spcPct val="115000"/>
            </a:lnSpc>
            <a:spcAft>
              <a:spcPts val="1000"/>
            </a:spcAft>
          </a:pPr>
          <a:r>
            <a:rPr lang="nb-NO" sz="1100">
              <a:effectLst/>
              <a:latin typeface="Calibri"/>
              <a:ea typeface="Calibri"/>
              <a:cs typeface="Times New Roman"/>
            </a:rPr>
            <a:t>Driftskostnadene for leiestedet</a:t>
          </a:r>
          <a:r>
            <a:rPr lang="nb-NO" sz="1100" baseline="0">
              <a:effectLst/>
              <a:latin typeface="Calibri"/>
              <a:ea typeface="Calibri"/>
              <a:cs typeface="Times New Roman"/>
            </a:rPr>
            <a:t> består i hovedsak av kjemikalier og serviceavtaler, samt noe materielt utstyr. Årlige kostnader identifiseres til 550 000 kroner. Grunnlaget er basert på en analyse av regnskapet på basis på artsgruppe 64 og 65. Leiestedskostnadene er avgrenset gjennom stedkode slik at postene kan hentes ut.  Leiestedsansvarlig godkjenner kostnadsnivået som legges til grunn.</a:t>
          </a:r>
        </a:p>
        <a:p>
          <a:pPr>
            <a:lnSpc>
              <a:spcPct val="115000"/>
            </a:lnSpc>
            <a:spcAft>
              <a:spcPts val="1000"/>
            </a:spcAft>
          </a:pPr>
          <a:endParaRPr lang="nb-NO" sz="1100" baseline="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editAs="oneCell">
    <xdr:from>
      <xdr:col>1</xdr:col>
      <xdr:colOff>161925</xdr:colOff>
      <xdr:row>61</xdr:row>
      <xdr:rowOff>66674</xdr:rowOff>
    </xdr:from>
    <xdr:to>
      <xdr:col>1</xdr:col>
      <xdr:colOff>3028951</xdr:colOff>
      <xdr:row>66</xdr:row>
      <xdr:rowOff>114161</xdr:rowOff>
    </xdr:to>
    <xdr:pic>
      <xdr:nvPicPr>
        <xdr:cNvPr id="8" name="Picture 12"/>
        <xdr:cNvPicPr>
          <a:picLocks noChangeAspect="1"/>
        </xdr:cNvPicPr>
      </xdr:nvPicPr>
      <xdr:blipFill>
        <a:blip xmlns:r="http://schemas.openxmlformats.org/officeDocument/2006/relationships" r:embed="rId3"/>
        <a:stretch>
          <a:fillRect/>
        </a:stretch>
      </xdr:blipFill>
      <xdr:spPr>
        <a:xfrm>
          <a:off x="771525" y="12153899"/>
          <a:ext cx="2867026" cy="999987"/>
        </a:xfrm>
        <a:prstGeom prst="rect">
          <a:avLst/>
        </a:prstGeom>
      </xdr:spPr>
    </xdr:pic>
    <xdr:clientData/>
  </xdr:twoCellAnchor>
  <xdr:twoCellAnchor>
    <xdr:from>
      <xdr:col>0</xdr:col>
      <xdr:colOff>609599</xdr:colOff>
      <xdr:row>69</xdr:row>
      <xdr:rowOff>190499</xdr:rowOff>
    </xdr:from>
    <xdr:to>
      <xdr:col>1</xdr:col>
      <xdr:colOff>4943474</xdr:colOff>
      <xdr:row>83</xdr:row>
      <xdr:rowOff>47624</xdr:rowOff>
    </xdr:to>
    <xdr:sp macro="" textlink="">
      <xdr:nvSpPr>
        <xdr:cNvPr id="9" name="Text Box 1"/>
        <xdr:cNvSpPr txBox="1">
          <a:spLocks noChangeArrowheads="1"/>
        </xdr:cNvSpPr>
      </xdr:nvSpPr>
      <xdr:spPr bwMode="auto">
        <a:xfrm>
          <a:off x="609599" y="13801724"/>
          <a:ext cx="4943475" cy="2524125"/>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5. Identifisere</a:t>
          </a:r>
          <a:r>
            <a:rPr lang="nb-NO" sz="1200" b="1" baseline="0">
              <a:effectLst/>
              <a:latin typeface="Calibri"/>
              <a:ea typeface="Calibri"/>
              <a:cs typeface="Times New Roman"/>
            </a:rPr>
            <a:t> årsverkskostnad for teknisk støttepersonell på leiesteder</a:t>
          </a:r>
          <a:endParaRPr lang="nb-NO" sz="1200" b="1">
            <a:effectLst/>
            <a:latin typeface="Calibri"/>
            <a:ea typeface="Calibri"/>
            <a:cs typeface="Times New Roman"/>
          </a:endParaRPr>
        </a:p>
        <a:p>
          <a:pPr>
            <a:lnSpc>
              <a:spcPct val="115000"/>
            </a:lnSpc>
            <a:spcAft>
              <a:spcPts val="1000"/>
            </a:spcAft>
          </a:pPr>
          <a:r>
            <a:rPr lang="nb-NO" sz="1100">
              <a:effectLst/>
              <a:latin typeface="Calibri"/>
              <a:ea typeface="Calibri"/>
              <a:cs typeface="Times New Roman"/>
            </a:rPr>
            <a:t>Leiestedsansvarlig</a:t>
          </a:r>
          <a:r>
            <a:rPr lang="nb-NO" sz="1100" baseline="0">
              <a:effectLst/>
              <a:latin typeface="Calibri"/>
              <a:ea typeface="Calibri"/>
              <a:cs typeface="Times New Roman"/>
            </a:rPr>
            <a:t> identifiserer hvilke teknikere som jobber på leiestedet, og skiller på andel av tid som går med til å drifte leiestedet og å utføre forsøk. Indirekte kostnader for teknikere legges inn i tillegg til årskostnaden (basert på totalkostnadsmodellens satser).</a:t>
          </a: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xdr:from>
      <xdr:col>0</xdr:col>
      <xdr:colOff>609599</xdr:colOff>
      <xdr:row>86</xdr:row>
      <xdr:rowOff>0</xdr:rowOff>
    </xdr:from>
    <xdr:to>
      <xdr:col>1</xdr:col>
      <xdr:colOff>4943474</xdr:colOff>
      <xdr:row>96</xdr:row>
      <xdr:rowOff>104776</xdr:rowOff>
    </xdr:to>
    <xdr:sp macro="" textlink="">
      <xdr:nvSpPr>
        <xdr:cNvPr id="10" name="Text Box 1"/>
        <xdr:cNvSpPr txBox="1">
          <a:spLocks noChangeArrowheads="1"/>
        </xdr:cNvSpPr>
      </xdr:nvSpPr>
      <xdr:spPr bwMode="auto">
        <a:xfrm>
          <a:off x="609599" y="16849725"/>
          <a:ext cx="4943475" cy="2009776"/>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6. Oppsummert</a:t>
          </a:r>
          <a:r>
            <a:rPr lang="nb-NO" sz="1200" b="1" baseline="0">
              <a:effectLst/>
              <a:latin typeface="Calibri"/>
              <a:ea typeface="Calibri"/>
              <a:cs typeface="Times New Roman"/>
            </a:rPr>
            <a:t> leiestedskostnader</a:t>
          </a:r>
          <a:endParaRPr lang="nb-NO" sz="1200" b="1">
            <a:effectLst/>
            <a:latin typeface="Calibri"/>
            <a:ea typeface="Calibri"/>
            <a:cs typeface="Times New Roman"/>
          </a:endParaRPr>
        </a:p>
        <a:p>
          <a:pPr>
            <a:lnSpc>
              <a:spcPct val="115000"/>
            </a:lnSpc>
            <a:spcAft>
              <a:spcPts val="1000"/>
            </a:spcAft>
          </a:pPr>
          <a:r>
            <a:rPr lang="nb-NO" sz="1100">
              <a:effectLst/>
              <a:latin typeface="Calibri"/>
              <a:ea typeface="Calibri"/>
              <a:cs typeface="Times New Roman"/>
            </a:rPr>
            <a:t>Årlige leiestedskostander med bakgrunn i 2012 regnskap</a:t>
          </a:r>
          <a:r>
            <a:rPr lang="nb-NO" sz="1100" baseline="0">
              <a:effectLst/>
              <a:latin typeface="Calibri"/>
              <a:ea typeface="Calibri"/>
              <a:cs typeface="Times New Roman"/>
            </a:rPr>
            <a:t> er 2,728 mill. kroner</a:t>
          </a: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editAs="oneCell">
    <xdr:from>
      <xdr:col>1</xdr:col>
      <xdr:colOff>123825</xdr:colOff>
      <xdr:row>76</xdr:row>
      <xdr:rowOff>95249</xdr:rowOff>
    </xdr:from>
    <xdr:to>
      <xdr:col>1</xdr:col>
      <xdr:colOff>3400425</xdr:colOff>
      <xdr:row>82</xdr:row>
      <xdr:rowOff>161773</xdr:rowOff>
    </xdr:to>
    <xdr:pic>
      <xdr:nvPicPr>
        <xdr:cNvPr id="12" name="Picture 22"/>
        <xdr:cNvPicPr>
          <a:picLocks noChangeAspect="1"/>
        </xdr:cNvPicPr>
      </xdr:nvPicPr>
      <xdr:blipFill>
        <a:blip xmlns:r="http://schemas.openxmlformats.org/officeDocument/2006/relationships" r:embed="rId4"/>
        <a:stretch>
          <a:fillRect/>
        </a:stretch>
      </xdr:blipFill>
      <xdr:spPr>
        <a:xfrm>
          <a:off x="733425" y="15039974"/>
          <a:ext cx="3276600" cy="1209524"/>
        </a:xfrm>
        <a:prstGeom prst="rect">
          <a:avLst/>
        </a:prstGeom>
      </xdr:spPr>
    </xdr:pic>
    <xdr:clientData/>
  </xdr:twoCellAnchor>
  <xdr:twoCellAnchor>
    <xdr:from>
      <xdr:col>0</xdr:col>
      <xdr:colOff>609599</xdr:colOff>
      <xdr:row>100</xdr:row>
      <xdr:rowOff>0</xdr:rowOff>
    </xdr:from>
    <xdr:to>
      <xdr:col>1</xdr:col>
      <xdr:colOff>4924424</xdr:colOff>
      <xdr:row>111</xdr:row>
      <xdr:rowOff>104776</xdr:rowOff>
    </xdr:to>
    <xdr:sp macro="" textlink="">
      <xdr:nvSpPr>
        <xdr:cNvPr id="13" name="Text Box 1"/>
        <xdr:cNvSpPr txBox="1">
          <a:spLocks noChangeArrowheads="1"/>
        </xdr:cNvSpPr>
      </xdr:nvSpPr>
      <xdr:spPr bwMode="auto">
        <a:xfrm>
          <a:off x="609599" y="19516725"/>
          <a:ext cx="4924425" cy="2200276"/>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7. Identifisere</a:t>
          </a:r>
          <a:r>
            <a:rPr lang="nb-NO" sz="1200" b="1" baseline="0">
              <a:effectLst/>
              <a:latin typeface="Calibri"/>
              <a:ea typeface="Calibri"/>
              <a:cs typeface="Times New Roman"/>
            </a:rPr>
            <a:t> l</a:t>
          </a:r>
          <a:r>
            <a:rPr lang="nb-NO" sz="1200" b="1">
              <a:effectLst/>
              <a:latin typeface="Calibri"/>
              <a:ea typeface="Calibri"/>
              <a:cs typeface="Times New Roman"/>
            </a:rPr>
            <a:t>eiestedskapasitet</a:t>
          </a:r>
        </a:p>
        <a:p>
          <a:pPr>
            <a:lnSpc>
              <a:spcPct val="115000"/>
            </a:lnSpc>
            <a:spcAft>
              <a:spcPts val="1000"/>
            </a:spcAft>
          </a:pPr>
          <a:r>
            <a:rPr lang="nb-NO" sz="1100">
              <a:effectLst/>
              <a:latin typeface="Calibri"/>
              <a:ea typeface="Calibri"/>
              <a:cs typeface="Times New Roman"/>
            </a:rPr>
            <a:t>Utstyret kan</a:t>
          </a:r>
          <a:r>
            <a:rPr lang="nb-NO" sz="1100" baseline="0">
              <a:effectLst/>
              <a:latin typeface="Calibri"/>
              <a:ea typeface="Calibri"/>
              <a:cs typeface="Times New Roman"/>
            </a:rPr>
            <a:t> brukes samtidig og åpningstiden for leiestedet er fra kl 8-18 hver ukedag. Nedetid til service og vedlikehold er estimert til 10%. Basert på tidligere års erfaringer forventes det at utstyret ikke er ibruk i 20% av tiden.</a:t>
          </a: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a:p>
          <a:pPr>
            <a:lnSpc>
              <a:spcPct val="115000"/>
            </a:lnSpc>
            <a:spcAft>
              <a:spcPts val="1000"/>
            </a:spcAft>
          </a:pPr>
          <a:endParaRPr lang="nb-NO" sz="1100">
            <a:effectLst/>
            <a:latin typeface="Calibri"/>
            <a:ea typeface="Calibri"/>
            <a:cs typeface="Times New Roman"/>
          </a:endParaRPr>
        </a:p>
      </xdr:txBody>
    </xdr:sp>
    <xdr:clientData/>
  </xdr:twoCellAnchor>
  <xdr:twoCellAnchor editAs="oneCell">
    <xdr:from>
      <xdr:col>1</xdr:col>
      <xdr:colOff>95250</xdr:colOff>
      <xdr:row>105</xdr:row>
      <xdr:rowOff>123824</xdr:rowOff>
    </xdr:from>
    <xdr:to>
      <xdr:col>1</xdr:col>
      <xdr:colOff>3486150</xdr:colOff>
      <xdr:row>111</xdr:row>
      <xdr:rowOff>47459</xdr:rowOff>
    </xdr:to>
    <xdr:pic>
      <xdr:nvPicPr>
        <xdr:cNvPr id="14" name="Picture 25"/>
        <xdr:cNvPicPr>
          <a:picLocks noChangeAspect="1"/>
        </xdr:cNvPicPr>
      </xdr:nvPicPr>
      <xdr:blipFill>
        <a:blip xmlns:r="http://schemas.openxmlformats.org/officeDocument/2006/relationships" r:embed="rId5"/>
        <a:stretch>
          <a:fillRect/>
        </a:stretch>
      </xdr:blipFill>
      <xdr:spPr>
        <a:xfrm>
          <a:off x="704850" y="20593049"/>
          <a:ext cx="3390900" cy="1066635"/>
        </a:xfrm>
        <a:prstGeom prst="rect">
          <a:avLst/>
        </a:prstGeom>
      </xdr:spPr>
    </xdr:pic>
    <xdr:clientData/>
  </xdr:twoCellAnchor>
  <xdr:twoCellAnchor>
    <xdr:from>
      <xdr:col>0</xdr:col>
      <xdr:colOff>609599</xdr:colOff>
      <xdr:row>114</xdr:row>
      <xdr:rowOff>0</xdr:rowOff>
    </xdr:from>
    <xdr:to>
      <xdr:col>1</xdr:col>
      <xdr:colOff>4924424</xdr:colOff>
      <xdr:row>122</xdr:row>
      <xdr:rowOff>85725</xdr:rowOff>
    </xdr:to>
    <xdr:sp macro="" textlink="">
      <xdr:nvSpPr>
        <xdr:cNvPr id="15" name="Text Box 1"/>
        <xdr:cNvSpPr txBox="1">
          <a:spLocks noChangeArrowheads="1"/>
        </xdr:cNvSpPr>
      </xdr:nvSpPr>
      <xdr:spPr bwMode="auto">
        <a:xfrm>
          <a:off x="609599" y="22183725"/>
          <a:ext cx="4924425" cy="1609725"/>
        </a:xfrm>
        <a:prstGeom prst="rect">
          <a:avLst/>
        </a:prstGeom>
        <a:solidFill>
          <a:srgbClr val="4F81BD">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b-NO" sz="1200" b="1">
              <a:effectLst/>
              <a:latin typeface="Calibri"/>
              <a:ea typeface="Calibri"/>
              <a:cs typeface="Times New Roman"/>
            </a:rPr>
            <a:t>8. Timepris for bidragsprosjekter</a:t>
          </a:r>
        </a:p>
        <a:p>
          <a:pPr>
            <a:lnSpc>
              <a:spcPct val="115000"/>
            </a:lnSpc>
            <a:spcAft>
              <a:spcPts val="1000"/>
            </a:spcAft>
          </a:pPr>
          <a:r>
            <a:rPr lang="nb-NO" sz="1100">
              <a:effectLst/>
              <a:latin typeface="Calibri"/>
              <a:ea typeface="Calibri"/>
              <a:cs typeface="Times New Roman"/>
            </a:rPr>
            <a:t>Timeprisen på bruk av utstyret med grunnlag i totale kostnader er:</a:t>
          </a:r>
        </a:p>
        <a:p>
          <a:pPr>
            <a:lnSpc>
              <a:spcPct val="115000"/>
            </a:lnSpc>
            <a:spcAft>
              <a:spcPts val="1000"/>
            </a:spcAft>
          </a:pPr>
          <a:endParaRPr lang="nb-NO" sz="1100">
            <a:effectLst/>
            <a:latin typeface="Calibri"/>
            <a:ea typeface="Calibri"/>
            <a:cs typeface="Times New Roman"/>
          </a:endParaRPr>
        </a:p>
      </xdr:txBody>
    </xdr:sp>
    <xdr:clientData/>
  </xdr:twoCellAnchor>
  <xdr:twoCellAnchor editAs="oneCell">
    <xdr:from>
      <xdr:col>1</xdr:col>
      <xdr:colOff>114300</xdr:colOff>
      <xdr:row>117</xdr:row>
      <xdr:rowOff>133350</xdr:rowOff>
    </xdr:from>
    <xdr:to>
      <xdr:col>1</xdr:col>
      <xdr:colOff>3676650</xdr:colOff>
      <xdr:row>121</xdr:row>
      <xdr:rowOff>85636</xdr:rowOff>
    </xdr:to>
    <xdr:pic>
      <xdr:nvPicPr>
        <xdr:cNvPr id="17" name="Picture 30"/>
        <xdr:cNvPicPr>
          <a:picLocks noChangeAspect="1"/>
        </xdr:cNvPicPr>
      </xdr:nvPicPr>
      <xdr:blipFill>
        <a:blip xmlns:r="http://schemas.openxmlformats.org/officeDocument/2006/relationships" r:embed="rId6"/>
        <a:stretch>
          <a:fillRect/>
        </a:stretch>
      </xdr:blipFill>
      <xdr:spPr>
        <a:xfrm>
          <a:off x="723900" y="22888575"/>
          <a:ext cx="3562350" cy="714286"/>
        </a:xfrm>
        <a:prstGeom prst="rect">
          <a:avLst/>
        </a:prstGeom>
      </xdr:spPr>
    </xdr:pic>
    <xdr:clientData/>
  </xdr:twoCellAnchor>
  <xdr:twoCellAnchor editAs="oneCell">
    <xdr:from>
      <xdr:col>1</xdr:col>
      <xdr:colOff>152399</xdr:colOff>
      <xdr:row>29</xdr:row>
      <xdr:rowOff>104775</xdr:rowOff>
    </xdr:from>
    <xdr:to>
      <xdr:col>1</xdr:col>
      <xdr:colOff>2733674</xdr:colOff>
      <xdr:row>33</xdr:row>
      <xdr:rowOff>142787</xdr:rowOff>
    </xdr:to>
    <xdr:pic>
      <xdr:nvPicPr>
        <xdr:cNvPr id="18" name="Picture 31"/>
        <xdr:cNvPicPr>
          <a:picLocks noChangeAspect="1"/>
        </xdr:cNvPicPr>
      </xdr:nvPicPr>
      <xdr:blipFill>
        <a:blip xmlns:r="http://schemas.openxmlformats.org/officeDocument/2006/relationships" r:embed="rId7"/>
        <a:stretch>
          <a:fillRect/>
        </a:stretch>
      </xdr:blipFill>
      <xdr:spPr>
        <a:xfrm>
          <a:off x="761999" y="6096000"/>
          <a:ext cx="2581275" cy="800012"/>
        </a:xfrm>
        <a:prstGeom prst="rect">
          <a:avLst/>
        </a:prstGeom>
      </xdr:spPr>
    </xdr:pic>
    <xdr:clientData/>
  </xdr:twoCellAnchor>
  <xdr:twoCellAnchor editAs="oneCell">
    <xdr:from>
      <xdr:col>1</xdr:col>
      <xdr:colOff>152400</xdr:colOff>
      <xdr:row>89</xdr:row>
      <xdr:rowOff>92084</xdr:rowOff>
    </xdr:from>
    <xdr:to>
      <xdr:col>1</xdr:col>
      <xdr:colOff>1952625</xdr:colOff>
      <xdr:row>96</xdr:row>
      <xdr:rowOff>28386</xdr:rowOff>
    </xdr:to>
    <xdr:pic>
      <xdr:nvPicPr>
        <xdr:cNvPr id="21" name="Picture 20"/>
        <xdr:cNvPicPr>
          <a:picLocks noChangeAspect="1"/>
        </xdr:cNvPicPr>
      </xdr:nvPicPr>
      <xdr:blipFill>
        <a:blip xmlns:r="http://schemas.openxmlformats.org/officeDocument/2006/relationships" r:embed="rId8"/>
        <a:stretch>
          <a:fillRect/>
        </a:stretch>
      </xdr:blipFill>
      <xdr:spPr>
        <a:xfrm>
          <a:off x="762000" y="17132309"/>
          <a:ext cx="1800225" cy="1269802"/>
        </a:xfrm>
        <a:prstGeom prst="rect">
          <a:avLst/>
        </a:prstGeom>
      </xdr:spPr>
    </xdr:pic>
    <xdr:clientData/>
  </xdr:twoCellAnchor>
  <xdr:twoCellAnchor>
    <xdr:from>
      <xdr:col>1</xdr:col>
      <xdr:colOff>2767854</xdr:colOff>
      <xdr:row>117</xdr:row>
      <xdr:rowOff>145676</xdr:rowOff>
    </xdr:from>
    <xdr:to>
      <xdr:col>1</xdr:col>
      <xdr:colOff>3641912</xdr:colOff>
      <xdr:row>119</xdr:row>
      <xdr:rowOff>11205</xdr:rowOff>
    </xdr:to>
    <xdr:sp macro="" textlink="">
      <xdr:nvSpPr>
        <xdr:cNvPr id="22" name="TextBox 21"/>
        <xdr:cNvSpPr txBox="1"/>
      </xdr:nvSpPr>
      <xdr:spPr>
        <a:xfrm>
          <a:off x="3372972" y="22523823"/>
          <a:ext cx="87405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2 728 084</a:t>
          </a:r>
        </a:p>
      </xdr:txBody>
    </xdr:sp>
    <xdr:clientData/>
  </xdr:twoCellAnchor>
  <xdr:twoCellAnchor>
    <xdr:from>
      <xdr:col>1</xdr:col>
      <xdr:colOff>717175</xdr:colOff>
      <xdr:row>118</xdr:row>
      <xdr:rowOff>156883</xdr:rowOff>
    </xdr:from>
    <xdr:to>
      <xdr:col>1</xdr:col>
      <xdr:colOff>1288676</xdr:colOff>
      <xdr:row>120</xdr:row>
      <xdr:rowOff>1</xdr:rowOff>
    </xdr:to>
    <xdr:sp macro="" textlink="">
      <xdr:nvSpPr>
        <xdr:cNvPr id="23" name="TextBox 22"/>
        <xdr:cNvSpPr txBox="1"/>
      </xdr:nvSpPr>
      <xdr:spPr>
        <a:xfrm>
          <a:off x="1322293" y="22725530"/>
          <a:ext cx="571501"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474 =</a:t>
          </a:r>
        </a:p>
      </xdr:txBody>
    </xdr:sp>
    <xdr:clientData/>
  </xdr:twoCellAnchor>
  <xdr:twoCellAnchor>
    <xdr:from>
      <xdr:col>1</xdr:col>
      <xdr:colOff>2828394</xdr:colOff>
      <xdr:row>13</xdr:row>
      <xdr:rowOff>186598</xdr:rowOff>
    </xdr:from>
    <xdr:to>
      <xdr:col>1</xdr:col>
      <xdr:colOff>4866745</xdr:colOff>
      <xdr:row>16</xdr:row>
      <xdr:rowOff>53248</xdr:rowOff>
    </xdr:to>
    <xdr:sp macro="" textlink="">
      <xdr:nvSpPr>
        <xdr:cNvPr id="25" name="TextBox 24"/>
        <xdr:cNvSpPr txBox="1"/>
      </xdr:nvSpPr>
      <xdr:spPr>
        <a:xfrm>
          <a:off x="3433512" y="2752745"/>
          <a:ext cx="2038351" cy="438150"/>
        </a:xfrm>
        <a:prstGeom prst="rect">
          <a:avLst/>
        </a:prstGeom>
        <a:solidFill>
          <a:schemeClr val="bg1"/>
        </a:solidFill>
        <a:ln w="9525" cmpd="sng">
          <a:solidFill>
            <a:schemeClr val="accent1">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 er </a:t>
          </a:r>
          <a:r>
            <a:rPr lang="nb-NO" sz="1100" baseline="0"/>
            <a:t>T</a:t>
          </a:r>
          <a:r>
            <a:rPr lang="nb-NO" sz="1100"/>
            <a:t>otalareal som legges</a:t>
          </a:r>
          <a:r>
            <a:rPr lang="nb-NO" sz="1100" baseline="0"/>
            <a:t> til grunn i leiestedskalkylen.</a:t>
          </a:r>
          <a:endParaRPr lang="nb-NO" sz="1100"/>
        </a:p>
      </xdr:txBody>
    </xdr:sp>
    <xdr:clientData/>
  </xdr:twoCellAnchor>
</xdr:wsDr>
</file>

<file path=xl/tables/table1.xml><?xml version="1.0" encoding="utf-8"?>
<table xmlns="http://schemas.openxmlformats.org/spreadsheetml/2006/main" id="1" name="Table1" displayName="Table1" ref="A4:S14" totalsRowShown="0" headerRowDxfId="23" dataDxfId="21" headerRowBorderDxfId="22" tableBorderDxfId="20" totalsRowBorderDxfId="19">
  <tableColumns count="19">
    <tableColumn id="1" name="Navn på leiested" dataDxfId="18"/>
    <tableColumn id="2" name="Enhet" dataDxfId="17">
      <calculatedColumnFormula>'Mal rådata'!$B$4</calculatedColumnFormula>
    </tableColumn>
    <tableColumn id="3" name="Gruppeleder" dataDxfId="16">
      <calculatedColumnFormula>'Mal rådata'!$B$7</calculatedColumnFormula>
    </tableColumn>
    <tableColumn id="4" name="Instrumenter" dataDxfId="15">
      <calculatedColumnFormula>'Mal rådata'!A31:A43</calculatedColumnFormula>
    </tableColumn>
    <tableColumn id="10" name="Tekniker-årsverk" dataDxfId="14">
      <calculatedColumnFormula>'Mal leiestedskalkyle'!$C$19</calculatedColumnFormula>
    </tableColumn>
    <tableColumn id="5" name="Antall utstyrs-enheter" dataDxfId="13">
      <calculatedColumnFormula>'Mal leiestedskalkyle'!$B$26</calculatedColumnFormula>
    </tableColumn>
    <tableColumn id="15" name="Areal" dataDxfId="12">
      <calculatedColumnFormula>'Mal leiestedskalkyle'!$E$4</calculatedColumnFormula>
    </tableColumn>
    <tableColumn id="14" name="Areal-kostnad" dataDxfId="11"/>
    <tableColumn id="13" name="Avskrivn-inger" dataDxfId="10"/>
    <tableColumn id="12" name="Felles drifts-midler" dataDxfId="9"/>
    <tableColumn id="11" name="Teknisk støtte" dataDxfId="8"/>
    <tableColumn id="16" name="Total kostnad bidrag" dataDxfId="7">
      <calculatedColumnFormula>SUM(Table1[[#This Row],[Areal-kostnad]:[Teknisk støtte]])</calculatedColumnFormula>
    </tableColumn>
    <tableColumn id="17" name="Total-kostnad oppdrag" dataDxfId="6" dataCellStyle="Comma">
      <calculatedColumnFormula>'Mal leiestedskalkyle'!F22</calculatedColumnFormula>
    </tableColumn>
    <tableColumn id="6" name="Total årlig kapasitet (timer)" dataDxfId="5">
      <calculatedColumnFormula>'Mal leiestedskalkyle'!$F$26</calculatedColumnFormula>
    </tableColumn>
    <tableColumn id="7" name="Inngangs-pris" dataDxfId="4">
      <calculatedColumnFormula>'Mal leiestedskalkyle'!$C$50</calculatedColumnFormula>
    </tableColumn>
    <tableColumn id="8" name="Særskilt kostbart utstyr 1" dataDxfId="3">
      <calculatedColumnFormula>'Mal leiestedskalkyle'!$C$51</calculatedColumnFormula>
    </tableColumn>
    <tableColumn id="19" name="Særskilt kostbart utstyr 2" dataDxfId="2">
      <calculatedColumnFormula>'Mal leiestedskalkyle'!C52</calculatedColumnFormula>
    </tableColumn>
    <tableColumn id="18" name="Særskilt kostbart utstyr 3" dataDxfId="1">
      <calculatedColumnFormula>'Mal leiestedskalkyle'!C53</calculatedColumnFormula>
    </tableColumn>
    <tableColumn id="9" name="Tekniker-bistand" dataDxfId="0">
      <calculatedColumnFormula>'Mal leiestedskalkyle'!$C$54</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17"/>
  <sheetViews>
    <sheetView zoomScale="85" zoomScaleNormal="85" workbookViewId="0">
      <selection activeCell="C34" sqref="C34"/>
    </sheetView>
  </sheetViews>
  <sheetFormatPr defaultColWidth="9.140625" defaultRowHeight="15"/>
  <cols>
    <col min="1" max="1" width="9.140625" style="4"/>
    <col min="2" max="2" width="80.7109375" style="4" customWidth="1"/>
    <col min="3" max="6" width="9.140625" style="4"/>
    <col min="7" max="7" width="13.42578125" style="4" customWidth="1"/>
    <col min="8" max="8" width="5.5703125" style="4" customWidth="1"/>
    <col min="9" max="16384" width="9.140625" style="4"/>
  </cols>
  <sheetData>
    <row r="1" spans="1:8" ht="21.75" thickBot="1">
      <c r="A1" s="69" t="s">
        <v>75</v>
      </c>
      <c r="B1" s="69"/>
    </row>
    <row r="2" spans="1:8">
      <c r="A2" s="179"/>
      <c r="B2" s="179"/>
      <c r="C2" s="179"/>
      <c r="D2" s="179"/>
      <c r="E2" s="179"/>
      <c r="F2" s="179"/>
      <c r="G2" s="179"/>
      <c r="H2" s="179"/>
    </row>
    <row r="87" spans="7:9" ht="15" customHeight="1">
      <c r="G87" s="180"/>
      <c r="I87" s="180"/>
    </row>
    <row r="88" spans="7:9">
      <c r="G88" s="180"/>
      <c r="I88" s="180"/>
    </row>
    <row r="89" spans="7:9">
      <c r="I89" s="108"/>
    </row>
    <row r="90" spans="7:9">
      <c r="I90" s="108"/>
    </row>
    <row r="91" spans="7:9">
      <c r="I91" s="108"/>
    </row>
    <row r="92" spans="7:9">
      <c r="I92" s="108"/>
    </row>
    <row r="93" spans="7:9">
      <c r="G93" s="107"/>
      <c r="I93" s="109"/>
    </row>
    <row r="116" spans="16:17">
      <c r="P116" s="181" t="s">
        <v>111</v>
      </c>
      <c r="Q116" s="181"/>
    </row>
    <row r="117" spans="16:17" ht="15" customHeight="1"/>
  </sheetData>
  <sheetProtection password="FF04" sheet="1" objects="1" scenarios="1"/>
  <mergeCells count="4">
    <mergeCell ref="A2:H2"/>
    <mergeCell ref="G87:G88"/>
    <mergeCell ref="I87:I88"/>
    <mergeCell ref="P116:Q1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X27"/>
  <sheetViews>
    <sheetView showGridLines="0" workbookViewId="0">
      <selection activeCell="A5" sqref="A5"/>
    </sheetView>
  </sheetViews>
  <sheetFormatPr defaultColWidth="9.140625" defaultRowHeight="15"/>
  <cols>
    <col min="1" max="1" width="18" customWidth="1"/>
    <col min="2" max="2" width="12.7109375" customWidth="1"/>
    <col min="3" max="3" width="12" customWidth="1"/>
    <col min="4" max="4" width="24.85546875" hidden="1" customWidth="1"/>
    <col min="5" max="5" width="8.85546875" customWidth="1"/>
    <col min="6" max="6" width="9.7109375" customWidth="1"/>
    <col min="7" max="7" width="6.28515625" bestFit="1" customWidth="1"/>
    <col min="8" max="8" width="11.7109375" customWidth="1"/>
    <col min="9" max="9" width="9.140625" customWidth="1"/>
    <col min="10" max="10" width="10.140625" customWidth="1"/>
    <col min="11" max="12" width="10" customWidth="1"/>
    <col min="13" max="13" width="10.42578125" customWidth="1"/>
    <col min="14" max="14" width="10.7109375" customWidth="1"/>
    <col min="15" max="15" width="10.140625" customWidth="1"/>
    <col min="16" max="18" width="10.42578125" customWidth="1"/>
    <col min="19" max="19" width="12" customWidth="1"/>
    <col min="20" max="22" width="11" customWidth="1"/>
    <col min="23" max="24" width="12.5703125" customWidth="1"/>
  </cols>
  <sheetData>
    <row r="3" spans="1:24" ht="39" customHeight="1">
      <c r="A3" s="38" t="s">
        <v>76</v>
      </c>
      <c r="B3" s="39"/>
      <c r="C3" s="39"/>
      <c r="D3" s="40"/>
      <c r="E3" s="39"/>
      <c r="F3" s="39"/>
      <c r="G3" s="39"/>
      <c r="H3" s="185" t="s">
        <v>48</v>
      </c>
      <c r="I3" s="186"/>
      <c r="J3" s="186"/>
      <c r="K3" s="186"/>
      <c r="L3" s="186"/>
      <c r="M3" s="110"/>
      <c r="N3" s="130"/>
      <c r="O3" s="182" t="s">
        <v>51</v>
      </c>
      <c r="P3" s="183"/>
      <c r="Q3" s="183"/>
      <c r="R3" s="183"/>
      <c r="S3" s="184"/>
      <c r="T3" s="182" t="s">
        <v>77</v>
      </c>
      <c r="U3" s="183"/>
      <c r="V3" s="183"/>
      <c r="W3" s="183"/>
      <c r="X3" s="184"/>
    </row>
    <row r="4" spans="1:24" ht="45">
      <c r="A4" s="42" t="s">
        <v>41</v>
      </c>
      <c r="B4" s="43" t="s">
        <v>42</v>
      </c>
      <c r="C4" s="43" t="s">
        <v>0</v>
      </c>
      <c r="D4" s="43" t="s">
        <v>4</v>
      </c>
      <c r="E4" s="44" t="s">
        <v>43</v>
      </c>
      <c r="F4" s="44" t="s">
        <v>47</v>
      </c>
      <c r="G4" s="44" t="s">
        <v>1</v>
      </c>
      <c r="H4" s="44" t="s">
        <v>46</v>
      </c>
      <c r="I4" s="44" t="s">
        <v>52</v>
      </c>
      <c r="J4" s="44" t="s">
        <v>78</v>
      </c>
      <c r="K4" s="44" t="s">
        <v>18</v>
      </c>
      <c r="L4" s="44" t="s">
        <v>124</v>
      </c>
      <c r="M4" s="44" t="s">
        <v>125</v>
      </c>
      <c r="N4" s="44" t="s">
        <v>44</v>
      </c>
      <c r="O4" s="45" t="s">
        <v>49</v>
      </c>
      <c r="P4" s="45" t="s">
        <v>126</v>
      </c>
      <c r="Q4" s="45" t="s">
        <v>127</v>
      </c>
      <c r="R4" s="45" t="s">
        <v>128</v>
      </c>
      <c r="S4" s="46" t="s">
        <v>50</v>
      </c>
      <c r="T4" s="79" t="s">
        <v>49</v>
      </c>
      <c r="U4" s="79" t="s">
        <v>126</v>
      </c>
      <c r="V4" s="79" t="s">
        <v>127</v>
      </c>
      <c r="W4" s="79" t="s">
        <v>128</v>
      </c>
      <c r="X4" s="79" t="s">
        <v>50</v>
      </c>
    </row>
    <row r="5" spans="1:24">
      <c r="A5" s="37" t="str">
        <f>'Mal leiestedskalkyle'!$A$1</f>
        <v>"Navn på leiested"</v>
      </c>
      <c r="B5" s="1">
        <f>'Mal rådata'!$B$4</f>
        <v>0</v>
      </c>
      <c r="C5" s="1">
        <f>'Mal rådata'!$B$7</f>
        <v>0</v>
      </c>
      <c r="D5" s="1"/>
      <c r="E5" s="1">
        <f>'Mal leiestedskalkyle'!$C$18</f>
        <v>0</v>
      </c>
      <c r="F5" s="50">
        <f>'Mal leiestedskalkyle'!$C$25</f>
        <v>0</v>
      </c>
      <c r="G5" s="50">
        <f>'Mal leiestedskalkyle'!$E$4</f>
        <v>0</v>
      </c>
      <c r="H5" s="65">
        <f>'Mal leiestedskalkyle'!$F$6</f>
        <v>0</v>
      </c>
      <c r="I5" s="65">
        <f>'Mal leiestedskalkyle'!B11+'Mal leiestedskalkyle'!C11+'Mal leiestedskalkyle'!D11+'Mal leiestedskalkyle'!E11</f>
        <v>0</v>
      </c>
      <c r="J5" s="65">
        <f>'Mal leiestedskalkyle'!$F$15</f>
        <v>0</v>
      </c>
      <c r="K5" s="65">
        <f>'Mal leiestedskalkyle'!$F$18</f>
        <v>0</v>
      </c>
      <c r="L5" s="65">
        <f>'Mal leiestedskalkyle'!E22</f>
        <v>0</v>
      </c>
      <c r="M5" s="65">
        <f>'Mal leiestedskalkyle'!F22</f>
        <v>0</v>
      </c>
      <c r="N5" s="50">
        <f>'Mal leiestedskalkyle'!$F$25</f>
        <v>0</v>
      </c>
      <c r="O5" s="34">
        <f>'Mal leiestedskalkyle'!$C$50</f>
        <v>0</v>
      </c>
      <c r="P5" s="50">
        <f>'Mal leiestedskalkyle'!$C$51</f>
        <v>0</v>
      </c>
      <c r="Q5" s="51">
        <f>'Mal leiestedskalkyle'!C52</f>
        <v>0</v>
      </c>
      <c r="R5" s="51">
        <f>'Mal leiestedskalkyle'!C53</f>
        <v>0</v>
      </c>
      <c r="S5" s="51">
        <f>'Mal leiestedskalkyle'!$C$54</f>
        <v>63.267813267813267</v>
      </c>
      <c r="T5" s="34">
        <f>'Mal leiestedskalkyle'!$D$50</f>
        <v>0</v>
      </c>
      <c r="U5" s="34">
        <f>'Mal leiestedskalkyle'!D51</f>
        <v>0</v>
      </c>
      <c r="V5" s="34">
        <f>'Mal leiestedskalkyle'!D52</f>
        <v>0</v>
      </c>
      <c r="W5" s="34">
        <f>'Mal leiestedskalkyle'!D53</f>
        <v>0</v>
      </c>
      <c r="X5" s="34">
        <f>'Mal leiestedskalkyle'!$D$54</f>
        <v>63.267813267813267</v>
      </c>
    </row>
    <row r="6" spans="1:24">
      <c r="A6" s="37"/>
      <c r="B6" s="1"/>
      <c r="C6" s="1"/>
      <c r="D6" s="1"/>
      <c r="E6" s="1"/>
      <c r="F6" s="50"/>
      <c r="G6" s="34"/>
      <c r="H6" s="65"/>
      <c r="I6" s="65"/>
      <c r="J6" s="65"/>
      <c r="K6" s="65"/>
      <c r="L6" s="65"/>
      <c r="M6" s="65">
        <f>'Mal leiestedskalkyle'!F23</f>
        <v>0</v>
      </c>
      <c r="N6" s="50"/>
      <c r="O6" s="34"/>
      <c r="P6" s="34"/>
      <c r="Q6" s="41"/>
      <c r="R6" s="41"/>
      <c r="S6" s="41"/>
      <c r="T6" s="34"/>
      <c r="U6" s="34"/>
      <c r="V6" s="34"/>
      <c r="W6" s="34"/>
      <c r="X6" s="34"/>
    </row>
    <row r="7" spans="1:24">
      <c r="A7" s="37"/>
      <c r="B7" s="1"/>
      <c r="C7" s="1"/>
      <c r="D7" s="1"/>
      <c r="E7" s="1"/>
      <c r="F7" s="50"/>
      <c r="G7" s="34"/>
      <c r="H7" s="65"/>
      <c r="I7" s="65"/>
      <c r="J7" s="65"/>
      <c r="K7" s="65"/>
      <c r="L7" s="65"/>
      <c r="M7" s="65"/>
      <c r="N7" s="50"/>
      <c r="O7" s="34"/>
      <c r="P7" s="34"/>
      <c r="Q7" s="41"/>
      <c r="R7" s="41"/>
      <c r="S7" s="41"/>
      <c r="T7" s="34"/>
      <c r="U7" s="34"/>
      <c r="V7" s="34"/>
      <c r="W7" s="34"/>
      <c r="X7" s="34"/>
    </row>
    <row r="8" spans="1:24">
      <c r="A8" s="37"/>
      <c r="B8" s="1"/>
      <c r="C8" s="1"/>
      <c r="D8" s="1"/>
      <c r="E8" s="1"/>
      <c r="F8" s="50"/>
      <c r="G8" s="34"/>
      <c r="H8" s="65"/>
      <c r="I8" s="65"/>
      <c r="J8" s="65"/>
      <c r="K8" s="65"/>
      <c r="L8" s="65"/>
      <c r="M8" s="65"/>
      <c r="N8" s="50"/>
      <c r="O8" s="34"/>
      <c r="P8" s="34"/>
      <c r="Q8" s="41"/>
      <c r="R8" s="41"/>
      <c r="S8" s="41"/>
      <c r="T8" s="34"/>
      <c r="U8" s="34"/>
      <c r="V8" s="34"/>
      <c r="W8" s="34"/>
      <c r="X8" s="34"/>
    </row>
    <row r="9" spans="1:24">
      <c r="A9" s="37"/>
      <c r="B9" s="1"/>
      <c r="C9" s="1"/>
      <c r="D9" s="1"/>
      <c r="E9" s="1"/>
      <c r="F9" s="50"/>
      <c r="G9" s="34"/>
      <c r="H9" s="65"/>
      <c r="I9" s="65"/>
      <c r="J9" s="65"/>
      <c r="K9" s="65"/>
      <c r="L9" s="65"/>
      <c r="M9" s="65">
        <f>'Mal leiestedskalkyle'!F26</f>
        <v>0</v>
      </c>
      <c r="N9" s="50"/>
      <c r="O9" s="34"/>
      <c r="P9" s="34"/>
      <c r="Q9" s="41"/>
      <c r="R9" s="41"/>
      <c r="S9" s="41"/>
      <c r="T9" s="34"/>
      <c r="U9" s="34"/>
      <c r="V9" s="34"/>
      <c r="W9" s="34"/>
      <c r="X9" s="34"/>
    </row>
    <row r="10" spans="1:24">
      <c r="A10" s="37"/>
      <c r="B10" s="1"/>
      <c r="C10" s="1"/>
      <c r="D10" s="1"/>
      <c r="E10" s="1"/>
      <c r="F10" s="50"/>
      <c r="G10" s="34"/>
      <c r="H10" s="65"/>
      <c r="I10" s="65"/>
      <c r="J10" s="65"/>
      <c r="K10" s="65"/>
      <c r="L10" s="65"/>
      <c r="M10" s="65">
        <f>'Mal leiestedskalkyle'!F27</f>
        <v>0</v>
      </c>
      <c r="N10" s="50"/>
      <c r="O10" s="34"/>
      <c r="P10" s="34"/>
      <c r="Q10" s="41"/>
      <c r="R10" s="41"/>
      <c r="S10" s="41"/>
      <c r="T10" s="34"/>
      <c r="U10" s="34"/>
      <c r="V10" s="34"/>
      <c r="W10" s="34"/>
      <c r="X10" s="34"/>
    </row>
    <row r="11" spans="1:24">
      <c r="A11" s="37"/>
      <c r="B11" s="1"/>
      <c r="C11" s="1"/>
      <c r="D11" s="47"/>
      <c r="E11" s="1"/>
      <c r="F11" s="50"/>
      <c r="G11" s="48"/>
      <c r="H11" s="65"/>
      <c r="I11" s="65"/>
      <c r="J11" s="65"/>
      <c r="K11" s="65"/>
      <c r="L11" s="65"/>
      <c r="M11" s="65">
        <f>'Mal leiestedskalkyle'!F28</f>
        <v>0</v>
      </c>
      <c r="N11" s="50"/>
      <c r="O11" s="34"/>
      <c r="P11" s="48"/>
      <c r="Q11" s="49"/>
      <c r="R11" s="49"/>
      <c r="S11" s="49"/>
      <c r="T11" s="34"/>
      <c r="U11" s="34"/>
      <c r="V11" s="34"/>
      <c r="W11" s="34"/>
      <c r="X11" s="34"/>
    </row>
    <row r="12" spans="1:24">
      <c r="A12" s="37"/>
      <c r="B12" s="1"/>
      <c r="C12" s="1"/>
      <c r="D12" s="1"/>
      <c r="E12" s="1"/>
      <c r="F12" s="50"/>
      <c r="G12" s="34"/>
      <c r="H12" s="65"/>
      <c r="I12" s="65"/>
      <c r="J12" s="65"/>
      <c r="K12" s="65"/>
      <c r="L12" s="65"/>
      <c r="M12" s="65">
        <f>'Mal leiestedskalkyle'!F29</f>
        <v>0</v>
      </c>
      <c r="N12" s="50"/>
      <c r="O12" s="34"/>
      <c r="P12" s="34"/>
      <c r="Q12" s="34"/>
      <c r="R12" s="34"/>
      <c r="S12" s="34"/>
      <c r="T12" s="34"/>
      <c r="U12" s="34"/>
      <c r="V12" s="34"/>
      <c r="W12" s="34"/>
      <c r="X12" s="34"/>
    </row>
    <row r="13" spans="1:24">
      <c r="A13" s="54"/>
      <c r="B13" s="55"/>
      <c r="C13" s="55"/>
      <c r="D13" s="55"/>
      <c r="E13" s="58"/>
      <c r="F13" s="56"/>
      <c r="G13" s="56"/>
      <c r="H13" s="66"/>
      <c r="I13" s="66"/>
      <c r="J13" s="66"/>
      <c r="K13" s="66"/>
      <c r="L13" s="66"/>
      <c r="M13" s="66"/>
      <c r="N13" s="56"/>
      <c r="O13" s="57"/>
      <c r="P13" s="57"/>
      <c r="Q13" s="57"/>
      <c r="R13" s="57"/>
      <c r="S13" s="57"/>
      <c r="T13" s="57"/>
      <c r="U13" s="57"/>
      <c r="V13" s="57"/>
      <c r="W13" s="57"/>
      <c r="X13" s="57"/>
    </row>
    <row r="14" spans="1:24">
      <c r="A14" s="60" t="s">
        <v>45</v>
      </c>
      <c r="B14" s="61">
        <f>'Mal rådata'!$B$4</f>
        <v>0</v>
      </c>
      <c r="C14" s="61">
        <f>'Mal rådata'!$B$7</f>
        <v>0</v>
      </c>
      <c r="D14" s="61"/>
      <c r="E14" s="61">
        <f>'Mal leiestedskalkyle'!$C$19</f>
        <v>0</v>
      </c>
      <c r="F14" s="62">
        <f>'Mal leiestedskalkyle'!$B$26</f>
        <v>0</v>
      </c>
      <c r="G14" s="62">
        <f>'Mal leiestedskalkyle'!$E$4</f>
        <v>0</v>
      </c>
      <c r="H14" s="65">
        <f t="shared" ref="H14:M14" si="0">SUM(H5:H13)</f>
        <v>0</v>
      </c>
      <c r="I14" s="65">
        <f t="shared" si="0"/>
        <v>0</v>
      </c>
      <c r="J14" s="65">
        <f t="shared" si="0"/>
        <v>0</v>
      </c>
      <c r="K14" s="65">
        <f t="shared" si="0"/>
        <v>0</v>
      </c>
      <c r="L14" s="65">
        <f t="shared" si="0"/>
        <v>0</v>
      </c>
      <c r="M14" s="65">
        <f t="shared" si="0"/>
        <v>0</v>
      </c>
      <c r="N14" s="62">
        <f>'Mal leiestedskalkyle'!$F$25</f>
        <v>0</v>
      </c>
      <c r="O14" s="63">
        <f>'Mal leiestedskalkyle'!$C$50</f>
        <v>0</v>
      </c>
      <c r="P14" s="62">
        <f>'Mal leiestedskalkyle'!$C$51</f>
        <v>0</v>
      </c>
      <c r="Q14" s="64" t="str">
        <f>'Mal leiestedskalkyle'!C61</f>
        <v>spesialutstyr 3</v>
      </c>
      <c r="R14" s="64">
        <f>'Mal leiestedskalkyle'!C62</f>
        <v>0</v>
      </c>
      <c r="S14" s="64">
        <f>'Mal leiestedskalkyle'!$C$54</f>
        <v>63.267813267813267</v>
      </c>
      <c r="T14" s="63">
        <f>'Mal leiestedskalkyle'!$C$50</f>
        <v>0</v>
      </c>
      <c r="U14" s="63">
        <f>'Mal leiestedskalkyle'!$C$50</f>
        <v>0</v>
      </c>
      <c r="V14" s="63">
        <f>'Mal leiestedskalkyle'!$C$50</f>
        <v>0</v>
      </c>
      <c r="W14" s="63">
        <f>'Mal leiestedskalkyle'!$C$51</f>
        <v>0</v>
      </c>
      <c r="X14" s="63">
        <f>'Mal leiestedskalkyle'!$C$54</f>
        <v>63.267813267813267</v>
      </c>
    </row>
    <row r="18" spans="1:1">
      <c r="A18" s="2" t="s">
        <v>8</v>
      </c>
    </row>
    <row r="20" spans="1:1">
      <c r="A20" s="7"/>
    </row>
    <row r="21" spans="1:1">
      <c r="A21" s="52"/>
    </row>
    <row r="22" spans="1:1">
      <c r="A22" s="52"/>
    </row>
    <row r="24" spans="1:1">
      <c r="A24" s="7"/>
    </row>
    <row r="25" spans="1:1">
      <c r="A25" s="53"/>
    </row>
    <row r="27" spans="1:1">
      <c r="A27" s="7"/>
    </row>
  </sheetData>
  <sheetProtection password="FF04" sheet="1" objects="1" scenarios="1"/>
  <mergeCells count="3">
    <mergeCell ref="O3:S3"/>
    <mergeCell ref="H3:L3"/>
    <mergeCell ref="T3:X3"/>
  </mergeCells>
  <pageMargins left="0.4" right="0.34" top="0.74803149606299213" bottom="0.74803149606299213" header="0.31496062992125984" footer="0.31496062992125984"/>
  <pageSetup paperSize="9" scale="72"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64"/>
  <sheetViews>
    <sheetView showGridLines="0" zoomScale="85" zoomScaleNormal="85" workbookViewId="0">
      <selection activeCell="A25" sqref="A25"/>
    </sheetView>
  </sheetViews>
  <sheetFormatPr defaultColWidth="9.140625" defaultRowHeight="15"/>
  <cols>
    <col min="1" max="1" width="32.7109375" customWidth="1"/>
    <col min="2" max="2" width="15.7109375" customWidth="1"/>
    <col min="3" max="3" width="16.28515625" customWidth="1"/>
    <col min="4" max="4" width="16.42578125" bestFit="1" customWidth="1"/>
    <col min="5" max="5" width="14.7109375" customWidth="1"/>
    <col min="6" max="6" width="12.5703125" bestFit="1" customWidth="1"/>
    <col min="7" max="7" width="37.28515625" customWidth="1"/>
    <col min="9" max="9" width="14.42578125" customWidth="1"/>
    <col min="10" max="10" width="11.85546875" customWidth="1"/>
    <col min="11" max="11" width="45.7109375" bestFit="1" customWidth="1"/>
    <col min="12" max="12" width="9.7109375" bestFit="1" customWidth="1"/>
    <col min="13" max="13" width="45.7109375" bestFit="1" customWidth="1"/>
  </cols>
  <sheetData>
    <row r="1" spans="1:11" ht="20.25" thickBot="1">
      <c r="A1" s="176" t="s">
        <v>110</v>
      </c>
      <c r="B1" s="8"/>
      <c r="C1" s="8"/>
      <c r="D1" s="8"/>
      <c r="E1" s="8"/>
      <c r="F1" s="8"/>
      <c r="G1" s="8"/>
    </row>
    <row r="2" spans="1:11" ht="15.75" thickTop="1"/>
    <row r="3" spans="1:11" ht="15.75" thickBot="1">
      <c r="A3" s="9" t="s">
        <v>1</v>
      </c>
      <c r="B3" s="9"/>
      <c r="C3" s="10"/>
      <c r="D3" s="80" t="s">
        <v>9</v>
      </c>
      <c r="E3" s="9" t="s">
        <v>1</v>
      </c>
      <c r="F3" s="11" t="s">
        <v>7</v>
      </c>
      <c r="G3" s="12" t="s">
        <v>2</v>
      </c>
      <c r="H3" s="12" t="s">
        <v>45</v>
      </c>
    </row>
    <row r="4" spans="1:11">
      <c r="A4" s="164" t="s">
        <v>10</v>
      </c>
      <c r="B4" s="164"/>
      <c r="D4" s="81">
        <v>1006</v>
      </c>
      <c r="E4" s="4">
        <f>'Mal rådata'!C23</f>
        <v>0</v>
      </c>
      <c r="F4" s="13">
        <f>D4*E4</f>
        <v>0</v>
      </c>
      <c r="G4" s="159"/>
      <c r="J4" t="s">
        <v>79</v>
      </c>
    </row>
    <row r="5" spans="1:11" ht="15.75" thickBot="1">
      <c r="A5" s="164" t="s">
        <v>11</v>
      </c>
      <c r="B5" s="164" t="s">
        <v>136</v>
      </c>
      <c r="D5" s="82">
        <f>IF(B5="Eid moderat",Sheet1!I4,IF(B5="Eid høy",Sheet1!I5,Sheet1!I6))</f>
        <v>1153.5999999999999</v>
      </c>
      <c r="E5" s="4">
        <f>'Mal rådata'!C23</f>
        <v>0</v>
      </c>
      <c r="F5" s="13">
        <f>D5*E5</f>
        <v>0</v>
      </c>
      <c r="G5" s="159"/>
    </row>
    <row r="6" spans="1:11">
      <c r="A6" s="5" t="s">
        <v>12</v>
      </c>
      <c r="B6" s="5"/>
      <c r="C6" s="5"/>
      <c r="D6" s="3"/>
      <c r="E6" s="5"/>
      <c r="F6" s="14">
        <f>SUM(F4:F5)</f>
        <v>0</v>
      </c>
      <c r="G6" s="14"/>
      <c r="H6" s="59">
        <f>IFERROR((F6/$F$22),0)</f>
        <v>0</v>
      </c>
      <c r="K6" s="17"/>
    </row>
    <row r="7" spans="1:11">
      <c r="A7" s="3"/>
      <c r="B7" s="3"/>
      <c r="C7" s="3"/>
      <c r="D7" s="3"/>
      <c r="E7" s="3"/>
      <c r="F7" s="15"/>
    </row>
    <row r="8" spans="1:11" ht="30.75" thickBot="1">
      <c r="A8" s="9" t="s">
        <v>13</v>
      </c>
      <c r="B8" s="10" t="s">
        <v>91</v>
      </c>
      <c r="C8" s="10" t="s">
        <v>40</v>
      </c>
      <c r="D8" s="89" t="s">
        <v>89</v>
      </c>
      <c r="E8" s="89" t="s">
        <v>90</v>
      </c>
      <c r="F8" s="16" t="s">
        <v>14</v>
      </c>
      <c r="G8" s="16"/>
    </row>
    <row r="9" spans="1:11">
      <c r="A9" s="2" t="s">
        <v>88</v>
      </c>
      <c r="B9" s="165">
        <f>'Mal rådata'!F44</f>
        <v>0</v>
      </c>
      <c r="C9" s="164">
        <f>'Mal rådata'!G44</f>
        <v>0</v>
      </c>
      <c r="D9" s="166">
        <f>'Mal rådata'!H44</f>
        <v>0</v>
      </c>
      <c r="E9" s="166">
        <f>'Mal rådata'!I44</f>
        <v>0</v>
      </c>
      <c r="F9" s="22">
        <f>SUM(B9:E9)</f>
        <v>0</v>
      </c>
      <c r="G9" s="159"/>
    </row>
    <row r="10" spans="1:11">
      <c r="A10" s="2" t="s">
        <v>80</v>
      </c>
      <c r="B10" s="165">
        <f>'Mal rådata'!J44</f>
        <v>0</v>
      </c>
      <c r="C10" s="164">
        <f>'Mal rådata'!K44</f>
        <v>0</v>
      </c>
      <c r="D10" s="4"/>
      <c r="E10" s="4"/>
      <c r="F10" s="22">
        <f>SUM(B10:E10)</f>
        <v>0</v>
      </c>
      <c r="G10" s="159" t="s">
        <v>101</v>
      </c>
    </row>
    <row r="11" spans="1:11">
      <c r="A11" s="5" t="s">
        <v>15</v>
      </c>
      <c r="B11" s="14">
        <f>SUM(B9:B10)</f>
        <v>0</v>
      </c>
      <c r="C11" s="14">
        <f>SUM(C9:C10)</f>
        <v>0</v>
      </c>
      <c r="D11" s="14">
        <f>SUM(D9:D10)</f>
        <v>0</v>
      </c>
      <c r="E11" s="14">
        <f>SUM(E9:E10)</f>
        <v>0</v>
      </c>
      <c r="F11" s="14">
        <f>SUM(B11:E11)</f>
        <v>0</v>
      </c>
      <c r="G11" s="14"/>
      <c r="H11" s="59">
        <f>IFERROR((F11/$F$22),0)</f>
        <v>0</v>
      </c>
      <c r="K11" s="17"/>
    </row>
    <row r="12" spans="1:11">
      <c r="A12" s="3"/>
      <c r="B12" s="3"/>
      <c r="C12" s="15"/>
      <c r="D12" s="15"/>
      <c r="E12" s="15"/>
      <c r="F12" s="15"/>
      <c r="G12" s="15"/>
    </row>
    <row r="13" spans="1:11" ht="30.75" thickBot="1">
      <c r="A13" s="9" t="s">
        <v>16</v>
      </c>
      <c r="B13" s="9"/>
      <c r="C13" s="10" t="s">
        <v>81</v>
      </c>
      <c r="D13" s="9" t="s">
        <v>84</v>
      </c>
      <c r="E13" s="10" t="s">
        <v>40</v>
      </c>
      <c r="F13" s="11"/>
      <c r="G13" s="11"/>
    </row>
    <row r="14" spans="1:11">
      <c r="A14" s="164" t="s">
        <v>108</v>
      </c>
      <c r="B14" s="164"/>
      <c r="C14" s="162">
        <v>0</v>
      </c>
      <c r="D14" s="162">
        <f>'Mal rådata'!C54</f>
        <v>0</v>
      </c>
      <c r="E14" s="162">
        <v>0</v>
      </c>
      <c r="F14" s="17">
        <f>SUM(C14:E14)</f>
        <v>0</v>
      </c>
      <c r="G14" s="159"/>
      <c r="K14" s="17"/>
    </row>
    <row r="15" spans="1:11">
      <c r="A15" s="5" t="s">
        <v>17</v>
      </c>
      <c r="B15" s="5"/>
      <c r="C15" s="14">
        <f>SUM(C14:C14)</f>
        <v>0</v>
      </c>
      <c r="D15" s="14">
        <f>SUM(D14:D14)</f>
        <v>0</v>
      </c>
      <c r="E15" s="14">
        <f>SUM(E14:E14)</f>
        <v>0</v>
      </c>
      <c r="F15" s="14">
        <f>SUM(F14:F14)</f>
        <v>0</v>
      </c>
      <c r="G15" s="14"/>
      <c r="H15" s="59"/>
      <c r="K15" s="101"/>
    </row>
    <row r="16" spans="1:11">
      <c r="A16" s="3"/>
      <c r="B16" s="3"/>
      <c r="C16" s="15"/>
      <c r="D16" s="15"/>
      <c r="E16" s="15"/>
      <c r="F16" s="15"/>
      <c r="G16" s="15"/>
      <c r="J16" s="101"/>
      <c r="K16" s="17"/>
    </row>
    <row r="17" spans="1:13" ht="45.75" thickBot="1">
      <c r="A17" s="9" t="s">
        <v>18</v>
      </c>
      <c r="B17" s="9"/>
      <c r="C17" s="100" t="s">
        <v>132</v>
      </c>
      <c r="D17" s="100" t="s">
        <v>19</v>
      </c>
      <c r="E17" s="80" t="s">
        <v>99</v>
      </c>
      <c r="F17" s="16"/>
      <c r="G17" s="11"/>
    </row>
    <row r="18" spans="1:13">
      <c r="A18" s="164" t="s">
        <v>100</v>
      </c>
      <c r="B18" s="164"/>
      <c r="C18" s="177">
        <f>'Mal rådata'!E64</f>
        <v>0</v>
      </c>
      <c r="D18" s="162">
        <f>'Mal rådata'!F64</f>
        <v>0</v>
      </c>
      <c r="E18" s="83">
        <v>103000</v>
      </c>
      <c r="F18" s="178">
        <f>(C18*D18)+(C18*E18)</f>
        <v>0</v>
      </c>
      <c r="G18" s="159"/>
      <c r="J18" s="101"/>
    </row>
    <row r="19" spans="1:13">
      <c r="A19" s="5" t="s">
        <v>20</v>
      </c>
      <c r="B19" s="5"/>
      <c r="C19" s="18"/>
      <c r="D19" s="5"/>
      <c r="E19" s="3"/>
      <c r="F19" s="14"/>
      <c r="G19" s="14"/>
      <c r="H19" s="59"/>
      <c r="J19" s="101"/>
    </row>
    <row r="20" spans="1:13">
      <c r="A20" s="3"/>
      <c r="B20" s="3"/>
      <c r="C20" s="19"/>
      <c r="D20" s="3"/>
      <c r="E20" s="3"/>
      <c r="F20" s="15"/>
      <c r="G20" s="15"/>
    </row>
    <row r="21" spans="1:13" ht="21.75" thickBot="1">
      <c r="A21" s="127" t="s">
        <v>120</v>
      </c>
      <c r="B21" s="20"/>
      <c r="C21" s="9"/>
      <c r="D21" s="9"/>
      <c r="E21" s="9" t="s">
        <v>21</v>
      </c>
      <c r="F21" s="11" t="s">
        <v>22</v>
      </c>
      <c r="G21" s="87"/>
    </row>
    <row r="22" spans="1:13">
      <c r="A22" s="21" t="s">
        <v>23</v>
      </c>
      <c r="B22" s="21"/>
      <c r="D22" s="17"/>
      <c r="E22" s="22">
        <f>F18+F15+F9+F6</f>
        <v>0</v>
      </c>
      <c r="F22" s="22">
        <f>F18+F15+F11+F6</f>
        <v>0</v>
      </c>
      <c r="G22" s="67"/>
      <c r="H22" s="103"/>
    </row>
    <row r="23" spans="1:13">
      <c r="A23" s="23"/>
      <c r="B23" s="23"/>
      <c r="E23" s="22"/>
      <c r="F23" s="22"/>
      <c r="K23" s="17"/>
    </row>
    <row r="24" spans="1:13" ht="30.75" thickBot="1">
      <c r="A24" s="129" t="s">
        <v>105</v>
      </c>
      <c r="B24" s="105"/>
      <c r="C24" s="106" t="s">
        <v>109</v>
      </c>
      <c r="D24" s="105"/>
      <c r="E24" s="105"/>
      <c r="F24" s="99" t="s">
        <v>107</v>
      </c>
      <c r="G24" s="11"/>
    </row>
    <row r="25" spans="1:13">
      <c r="A25" s="164" t="s">
        <v>106</v>
      </c>
      <c r="B25" s="164"/>
      <c r="C25" s="167">
        <f>'Mal rådata'!A44</f>
        <v>0</v>
      </c>
      <c r="D25" s="168"/>
      <c r="E25" s="169"/>
      <c r="F25" s="13">
        <f>'Mal rådata'!P44</f>
        <v>0</v>
      </c>
      <c r="G25" s="159"/>
      <c r="I25" s="175"/>
    </row>
    <row r="26" spans="1:13">
      <c r="A26" s="5"/>
      <c r="B26" s="5"/>
      <c r="C26" s="5"/>
      <c r="D26" s="5"/>
      <c r="E26" s="5"/>
      <c r="F26" s="14"/>
      <c r="G26" s="14"/>
      <c r="I26" s="17"/>
    </row>
    <row r="27" spans="1:13">
      <c r="A27" s="3"/>
      <c r="B27" s="3"/>
      <c r="C27" s="3"/>
      <c r="D27" s="3"/>
      <c r="E27" s="3"/>
      <c r="F27" s="15"/>
      <c r="G27" s="15"/>
      <c r="K27" s="2"/>
    </row>
    <row r="28" spans="1:13" ht="15.75" thickBot="1">
      <c r="A28" s="9" t="s">
        <v>82</v>
      </c>
      <c r="B28" s="9"/>
      <c r="C28" s="9"/>
      <c r="D28" s="9"/>
      <c r="E28" s="9"/>
      <c r="F28" s="9"/>
      <c r="G28" s="11"/>
      <c r="J28" s="17"/>
    </row>
    <row r="29" spans="1:13">
      <c r="A29" t="s">
        <v>25</v>
      </c>
      <c r="F29" s="114">
        <v>0</v>
      </c>
      <c r="G29" s="159"/>
      <c r="J29" s="17"/>
      <c r="M29" s="17"/>
    </row>
    <row r="30" spans="1:13">
      <c r="J30" s="17"/>
    </row>
    <row r="31" spans="1:13" ht="21.75" thickBot="1">
      <c r="A31" s="127" t="s">
        <v>26</v>
      </c>
      <c r="B31" s="20"/>
      <c r="C31" s="9" t="s">
        <v>7</v>
      </c>
      <c r="D31" s="9"/>
      <c r="E31" s="11" t="s">
        <v>5</v>
      </c>
      <c r="F31" s="16" t="s">
        <v>27</v>
      </c>
      <c r="G31" s="11"/>
      <c r="J31" s="17"/>
    </row>
    <row r="32" spans="1:13">
      <c r="A32" t="s">
        <v>28</v>
      </c>
      <c r="C32" s="17">
        <f>E22-IF('Mal rådata'!$G$41&gt;0,'Mal rådata'!$G$41-AVERAGE('Mal rådata'!$F$31:$F$39),0)-IF('Mal rådata'!$G$42&gt;0,'Mal rådata'!$G$42-AVERAGE('Mal rådata'!$F$31:$F$39),0)-IF('Mal rådata'!$G$43&gt;0,'Mal rådata'!$G$43-AVERAGE('Mal rådata'!$F$31:$F$39),0)</f>
        <v>0</v>
      </c>
      <c r="D32" s="24" t="s">
        <v>29</v>
      </c>
      <c r="E32" s="17">
        <f>F25</f>
        <v>0</v>
      </c>
      <c r="F32" s="22">
        <f>IFERROR((C32/E32),0)</f>
        <v>0</v>
      </c>
      <c r="G32" s="159"/>
      <c r="J32" s="67"/>
    </row>
    <row r="33" spans="1:11" ht="15.75" thickBot="1">
      <c r="A33" s="25" t="s">
        <v>30</v>
      </c>
      <c r="B33" s="25"/>
      <c r="C33" s="163">
        <f>F22-IF('Mal rådata'!G41&gt;0,'Mal rådata'!G41-AVERAGE('Mal rådata'!F31:F39),0)-IF('Mal rådata'!G42&gt;0,'Mal rådata'!G42-AVERAGE('Mal rådata'!F31:F39),0)-IF('Mal rådata'!G43&gt;0,'Mal rådata'!G43-AVERAGE('Mal rådata'!F31:F39),0)</f>
        <v>0</v>
      </c>
      <c r="D33" s="27" t="s">
        <v>29</v>
      </c>
      <c r="E33" s="26">
        <f>F25</f>
        <v>0</v>
      </c>
      <c r="F33" s="28">
        <f>IFERROR((C33/E33)*(1+F29),0)</f>
        <v>0</v>
      </c>
      <c r="G33" s="161" t="s">
        <v>83</v>
      </c>
      <c r="J33" s="22"/>
      <c r="K33" s="2"/>
    </row>
    <row r="34" spans="1:11">
      <c r="C34" s="17"/>
    </row>
    <row r="35" spans="1:11" ht="21">
      <c r="A35" s="128" t="s">
        <v>31</v>
      </c>
      <c r="B35" s="128"/>
      <c r="C35" s="29"/>
      <c r="D35" s="29"/>
      <c r="E35" s="29"/>
      <c r="F35" s="29"/>
      <c r="G35" s="29"/>
    </row>
    <row r="37" spans="1:11" ht="30.75" thickBot="1">
      <c r="A37" s="20" t="s">
        <v>32</v>
      </c>
      <c r="B37" s="20"/>
      <c r="C37" s="9" t="s">
        <v>7</v>
      </c>
      <c r="D37" s="9"/>
      <c r="E37" s="84" t="s">
        <v>5</v>
      </c>
      <c r="F37" s="16" t="s">
        <v>119</v>
      </c>
      <c r="G37" s="16"/>
      <c r="I37" s="101"/>
    </row>
    <row r="38" spans="1:11" ht="15.75" thickBot="1">
      <c r="A38" t="s">
        <v>28</v>
      </c>
      <c r="C38" s="162">
        <f>'Mal rådata'!$F$64+E18</f>
        <v>103000</v>
      </c>
      <c r="D38" s="24" t="s">
        <v>29</v>
      </c>
      <c r="E38" s="85">
        <f>1628</f>
        <v>1628</v>
      </c>
      <c r="F38" s="22">
        <f>IFERROR((C38/E38),0)</f>
        <v>63.267813267813267</v>
      </c>
      <c r="G38" s="159"/>
      <c r="H38" s="68"/>
      <c r="J38" s="175"/>
      <c r="K38" s="175"/>
    </row>
    <row r="39" spans="1:11" ht="15.75" thickBot="1">
      <c r="A39" s="25" t="s">
        <v>30</v>
      </c>
      <c r="B39" s="25"/>
      <c r="C39" s="162">
        <f>'Mal rådata'!$F$64+E18</f>
        <v>103000</v>
      </c>
      <c r="D39" s="27" t="s">
        <v>29</v>
      </c>
      <c r="E39" s="85">
        <f>1628</f>
        <v>1628</v>
      </c>
      <c r="F39" s="28">
        <f>(C39/E39)*(1+F29)</f>
        <v>63.267813267813267</v>
      </c>
      <c r="G39" s="161" t="s">
        <v>83</v>
      </c>
      <c r="H39" s="68"/>
    </row>
    <row r="41" spans="1:11" ht="32.25" thickBot="1">
      <c r="A41" s="30" t="s">
        <v>33</v>
      </c>
      <c r="B41" s="30" t="s">
        <v>115</v>
      </c>
      <c r="C41" s="31" t="s">
        <v>34</v>
      </c>
      <c r="D41" s="10" t="s">
        <v>35</v>
      </c>
      <c r="E41" s="11" t="s">
        <v>5</v>
      </c>
      <c r="F41" s="16" t="s">
        <v>119</v>
      </c>
      <c r="G41" s="16"/>
    </row>
    <row r="42" spans="1:11">
      <c r="A42" t="s">
        <v>28</v>
      </c>
      <c r="B42">
        <f>'Mal rådata'!A41</f>
        <v>0</v>
      </c>
      <c r="C42" s="32">
        <f>'Mal rådata'!G41+'Mal rådata'!I41</f>
        <v>0</v>
      </c>
      <c r="D42" s="32">
        <f>IF(IFERROR(C42-AVERAGE('Mal rådata'!$F$31:$F$39),0)&gt;0,C42-AVERAGE('Mal rådata'!$F$31:$F$39),0)</f>
        <v>0</v>
      </c>
      <c r="E42" s="32">
        <f>'Mal rådata'!P41</f>
        <v>0</v>
      </c>
      <c r="F42" s="22">
        <f>IFERROR(D42/E42,0)</f>
        <v>0</v>
      </c>
      <c r="G42" s="159"/>
      <c r="H42" s="68"/>
      <c r="I42" s="17"/>
    </row>
    <row r="43" spans="1:11">
      <c r="A43" t="s">
        <v>28</v>
      </c>
      <c r="B43">
        <f>'Mal rådata'!B42</f>
        <v>0</v>
      </c>
      <c r="C43" s="32">
        <f>'Mal rådata'!G42+'Mal rådata'!I42</f>
        <v>0</v>
      </c>
      <c r="D43" s="32">
        <f>IF(IFERROR(C43-AVERAGE('Mal rådata'!$F$31:$F$39),0)&gt;0,C43-AVERAGE('Mal rådata'!$F$31:$F$39),0)</f>
        <v>0</v>
      </c>
      <c r="E43" s="32">
        <f>'Mal rådata'!P42</f>
        <v>0</v>
      </c>
      <c r="F43" s="22">
        <f>IFERROR(D43/E43,0)</f>
        <v>0</v>
      </c>
      <c r="G43" s="159"/>
      <c r="H43" s="68"/>
      <c r="I43" s="17"/>
    </row>
    <row r="44" spans="1:11">
      <c r="A44" t="s">
        <v>28</v>
      </c>
      <c r="B44" s="101">
        <f>IFERROR('Mal rådata'!B43,"")</f>
        <v>0</v>
      </c>
      <c r="C44" s="32">
        <f>'Mal rådata'!G43+'Mal rådata'!I43</f>
        <v>0</v>
      </c>
      <c r="D44" s="32">
        <f>IF(IFERROR(C44-AVERAGE('Mal rådata'!$F$31:$F$39),0)&gt;0,C44-AVERAGE('Mal rådata'!$F$31:$F$39),0)</f>
        <v>0</v>
      </c>
      <c r="E44" s="32">
        <f>'Mal rådata'!P43</f>
        <v>0</v>
      </c>
      <c r="F44" s="22">
        <f>IFERROR(D44/E44,0)</f>
        <v>0</v>
      </c>
      <c r="G44" s="159"/>
      <c r="H44" s="68"/>
      <c r="I44" s="17"/>
    </row>
    <row r="45" spans="1:11">
      <c r="A45" t="s">
        <v>30</v>
      </c>
      <c r="B45">
        <f>B42</f>
        <v>0</v>
      </c>
      <c r="C45" s="32">
        <f>'Mal rådata'!G41+'Mal rådata'!I41+'Mal rådata'!J41</f>
        <v>0</v>
      </c>
      <c r="D45" s="32">
        <f>IF(IFERROR(C45-AVERAGE('Mal rådata'!$F$31:$F$39),0)&gt;0,C45-AVERAGE('Mal rådata'!$F$31:$F$39),0)</f>
        <v>0</v>
      </c>
      <c r="E45" s="32">
        <f>'Mal rådata'!P41</f>
        <v>0</v>
      </c>
      <c r="F45" s="22">
        <f>IFERROR((D45/E45)*(1+F29),0)</f>
        <v>0</v>
      </c>
      <c r="G45" s="159" t="s">
        <v>83</v>
      </c>
      <c r="I45" s="17"/>
    </row>
    <row r="46" spans="1:11">
      <c r="A46" t="s">
        <v>30</v>
      </c>
      <c r="B46">
        <f>B43</f>
        <v>0</v>
      </c>
      <c r="C46" s="32">
        <f>'Mal rådata'!G42+'Mal rådata'!I42</f>
        <v>0</v>
      </c>
      <c r="D46" s="32">
        <f>IF(IFERROR(C46-AVERAGE('Mal rådata'!$F$31:$F$39),0)&gt;0,C46-AVERAGE('Mal rådata'!$F$31:$F$39),0)</f>
        <v>0</v>
      </c>
      <c r="E46" s="32">
        <f>'Mal rådata'!P42</f>
        <v>0</v>
      </c>
      <c r="F46" s="22">
        <f>IFERROR((D46/E46)*(1+F29),0)</f>
        <v>0</v>
      </c>
      <c r="G46" s="159" t="s">
        <v>83</v>
      </c>
      <c r="I46" s="17"/>
    </row>
    <row r="47" spans="1:11">
      <c r="A47" t="s">
        <v>30</v>
      </c>
      <c r="B47" s="101">
        <f>B44</f>
        <v>0</v>
      </c>
      <c r="C47" s="32">
        <f>'Mal rådata'!G43+'Mal rådata'!I43</f>
        <v>0</v>
      </c>
      <c r="D47" s="32">
        <f>IF(IFERROR(C47-AVERAGE('Mal rådata'!$F$31:$F$39),0)&gt;0,C47-AVERAGE('Mal rådata'!$F$31:$F$39),0)</f>
        <v>0</v>
      </c>
      <c r="E47" s="32">
        <f>'Mal rådata'!P43</f>
        <v>0</v>
      </c>
      <c r="F47" s="22">
        <f>IFERROR((D47/F49)*(1+F30),0)</f>
        <v>0</v>
      </c>
      <c r="G47" s="159" t="s">
        <v>83</v>
      </c>
      <c r="I47" s="17"/>
    </row>
    <row r="48" spans="1:11">
      <c r="D48" s="17"/>
      <c r="F48" s="17"/>
      <c r="G48" s="17"/>
      <c r="I48" s="17"/>
    </row>
    <row r="49" spans="1:11" ht="32.25" thickBot="1">
      <c r="A49" s="30" t="s">
        <v>38</v>
      </c>
      <c r="B49" s="30"/>
      <c r="C49" s="30" t="s">
        <v>21</v>
      </c>
      <c r="D49" s="35" t="s">
        <v>39</v>
      </c>
    </row>
    <row r="50" spans="1:11">
      <c r="A50" s="6" t="s">
        <v>26</v>
      </c>
      <c r="B50" s="6"/>
      <c r="C50" s="36">
        <f>F32</f>
        <v>0</v>
      </c>
      <c r="D50" s="36">
        <f>F33</f>
        <v>0</v>
      </c>
    </row>
    <row r="51" spans="1:11">
      <c r="A51" s="6" t="s">
        <v>116</v>
      </c>
      <c r="B51" s="6">
        <f>B42</f>
        <v>0</v>
      </c>
      <c r="C51" s="36">
        <f>IF(F42&gt;0,F42+F32,0)</f>
        <v>0</v>
      </c>
      <c r="D51" s="36">
        <f>IF(F45&gt;0,F45+F33,0)</f>
        <v>0</v>
      </c>
    </row>
    <row r="52" spans="1:11">
      <c r="A52" s="6" t="s">
        <v>117</v>
      </c>
      <c r="B52" s="6">
        <f>B43</f>
        <v>0</v>
      </c>
      <c r="C52" s="36">
        <f>IF(F43&gt;0,F32+F43,0)</f>
        <v>0</v>
      </c>
      <c r="D52" s="36">
        <f>IF(F46&gt;0,F33+F46,0)</f>
        <v>0</v>
      </c>
      <c r="G52" s="17"/>
    </row>
    <row r="53" spans="1:11">
      <c r="A53" s="6" t="s">
        <v>118</v>
      </c>
      <c r="B53" s="6">
        <f>B44</f>
        <v>0</v>
      </c>
      <c r="C53" s="36">
        <f>IF(F44&gt;0,F44+C50,0)</f>
        <v>0</v>
      </c>
      <c r="D53" s="36">
        <f>IF(F47&gt;0,F33+F44,0)</f>
        <v>0</v>
      </c>
    </row>
    <row r="54" spans="1:11">
      <c r="A54" s="6" t="s">
        <v>32</v>
      </c>
      <c r="B54" s="6"/>
      <c r="C54" s="36">
        <f>F38</f>
        <v>63.267813267813267</v>
      </c>
      <c r="D54" s="36">
        <f>F39</f>
        <v>63.267813267813267</v>
      </c>
    </row>
    <row r="56" spans="1:11">
      <c r="G56" s="17"/>
    </row>
    <row r="57" spans="1:11">
      <c r="A57" t="s">
        <v>36</v>
      </c>
      <c r="G57" s="17"/>
    </row>
    <row r="58" spans="1:11">
      <c r="C58" t="s">
        <v>26</v>
      </c>
      <c r="D58" s="17">
        <f>F32</f>
        <v>0</v>
      </c>
      <c r="E58" s="17">
        <f>F25</f>
        <v>0</v>
      </c>
      <c r="F58" s="17">
        <f>D58*E58</f>
        <v>0</v>
      </c>
      <c r="G58" s="17"/>
      <c r="K58" s="17"/>
    </row>
    <row r="59" spans="1:11">
      <c r="C59" t="s">
        <v>121</v>
      </c>
      <c r="D59" s="17">
        <f>F42</f>
        <v>0</v>
      </c>
      <c r="E59" s="17">
        <f>E42</f>
        <v>0</v>
      </c>
      <c r="F59" s="13">
        <f>D59*E59</f>
        <v>0</v>
      </c>
      <c r="K59" s="17"/>
    </row>
    <row r="60" spans="1:11">
      <c r="C60" t="s">
        <v>122</v>
      </c>
      <c r="D60" s="17">
        <f>F43</f>
        <v>0</v>
      </c>
      <c r="E60" s="17">
        <f>E43</f>
        <v>0</v>
      </c>
      <c r="F60" s="13">
        <f>D60*E60</f>
        <v>0</v>
      </c>
      <c r="K60" s="17"/>
    </row>
    <row r="61" spans="1:11">
      <c r="C61" t="s">
        <v>123</v>
      </c>
      <c r="D61" s="17">
        <f>F44</f>
        <v>0</v>
      </c>
      <c r="E61" s="17">
        <f>E44</f>
        <v>0</v>
      </c>
      <c r="F61" s="13">
        <f>D61*E61</f>
        <v>0</v>
      </c>
      <c r="K61" s="17"/>
    </row>
    <row r="62" spans="1:11">
      <c r="F62" s="17">
        <f>F58+F59+F60+F61</f>
        <v>0</v>
      </c>
      <c r="K62" s="17"/>
    </row>
    <row r="63" spans="1:11">
      <c r="E63" t="s">
        <v>37</v>
      </c>
      <c r="F63" s="33">
        <f>F62-E22</f>
        <v>0</v>
      </c>
      <c r="K63" s="17"/>
    </row>
    <row r="64" spans="1:11">
      <c r="K64" s="17"/>
    </row>
  </sheetData>
  <pageMargins left="0.70866141732283472" right="0.70866141732283472" top="0.74803149606299213" bottom="0.74803149606299213" header="0.31496062992125984" footer="0.31496062992125984"/>
  <pageSetup paperSize="9" scale="6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Sheet1!$H$4:$H$6</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77"/>
  <sheetViews>
    <sheetView tabSelected="1" topLeftCell="A16" zoomScale="80" zoomScaleNormal="80" workbookViewId="0">
      <selection activeCell="A41" sqref="A41:A43"/>
    </sheetView>
  </sheetViews>
  <sheetFormatPr defaultColWidth="9.140625" defaultRowHeight="15"/>
  <cols>
    <col min="1" max="1" width="62.28515625" style="71" bestFit="1" customWidth="1"/>
    <col min="2" max="2" width="23.28515625" style="71" bestFit="1" customWidth="1"/>
    <col min="3" max="3" width="18.7109375" style="71" customWidth="1"/>
    <col min="4" max="4" width="26.42578125" style="71" customWidth="1"/>
    <col min="5" max="5" width="26.28515625" style="71" customWidth="1"/>
    <col min="6" max="6" width="18.7109375" style="71" customWidth="1"/>
    <col min="7" max="7" width="13.28515625" style="71" customWidth="1"/>
    <col min="8" max="8" width="15.28515625" style="71" customWidth="1"/>
    <col min="9" max="9" width="16" style="71" customWidth="1"/>
    <col min="10" max="10" width="14.28515625" style="71" customWidth="1"/>
    <col min="11" max="11" width="12.28515625" style="71" customWidth="1"/>
    <col min="12" max="13" width="16.85546875" style="71" customWidth="1"/>
    <col min="14" max="14" width="14.140625" style="71" customWidth="1"/>
    <col min="15" max="15" width="14" style="71" customWidth="1"/>
    <col min="16" max="16" width="13.85546875" style="71" customWidth="1"/>
    <col min="17" max="17" width="52.85546875" style="71" customWidth="1"/>
    <col min="18" max="16384" width="9.140625" style="71"/>
  </cols>
  <sheetData>
    <row r="1" spans="1:10" s="70" customFormat="1" ht="21.75" thickBot="1">
      <c r="A1" s="69" t="s">
        <v>74</v>
      </c>
      <c r="B1" s="69"/>
      <c r="C1" s="69"/>
      <c r="D1" s="69"/>
      <c r="E1" s="69"/>
      <c r="F1" s="69"/>
      <c r="G1" s="69"/>
      <c r="H1" s="69"/>
      <c r="I1" s="69"/>
      <c r="J1" s="69"/>
    </row>
    <row r="2" spans="1:10" ht="48.75" customHeight="1">
      <c r="A2" s="179" t="s">
        <v>53</v>
      </c>
      <c r="B2" s="179"/>
      <c r="C2" s="179"/>
      <c r="D2" s="179"/>
      <c r="E2" s="179"/>
      <c r="F2" s="179"/>
      <c r="G2" s="179"/>
      <c r="H2" s="179"/>
      <c r="I2" s="179"/>
      <c r="J2" s="179"/>
    </row>
    <row r="4" spans="1:10">
      <c r="A4" s="72" t="s">
        <v>54</v>
      </c>
      <c r="B4" s="135"/>
    </row>
    <row r="5" spans="1:10">
      <c r="A5" s="72" t="s">
        <v>55</v>
      </c>
      <c r="B5" s="136"/>
    </row>
    <row r="6" spans="1:10">
      <c r="A6" s="72" t="s">
        <v>56</v>
      </c>
      <c r="B6" s="136"/>
    </row>
    <row r="7" spans="1:10">
      <c r="A7" s="72" t="s">
        <v>57</v>
      </c>
      <c r="B7" s="136"/>
    </row>
    <row r="10" spans="1:10" ht="18.75">
      <c r="A10" s="73" t="s">
        <v>58</v>
      </c>
    </row>
    <row r="11" spans="1:10" ht="76.5" customHeight="1">
      <c r="A11" s="179" t="s">
        <v>59</v>
      </c>
      <c r="B11" s="179"/>
      <c r="C11" s="179"/>
      <c r="D11" s="179"/>
      <c r="E11" s="179"/>
      <c r="F11" s="179"/>
      <c r="G11" s="179"/>
      <c r="H11" s="179"/>
      <c r="I11" s="179"/>
      <c r="J11" s="179"/>
    </row>
    <row r="12" spans="1:10" s="75" customFormat="1">
      <c r="A12" s="74" t="s">
        <v>60</v>
      </c>
      <c r="B12" s="74" t="s">
        <v>61</v>
      </c>
      <c r="C12" s="74" t="s">
        <v>1</v>
      </c>
      <c r="D12" s="203" t="s">
        <v>62</v>
      </c>
      <c r="E12" s="203"/>
      <c r="F12" s="203"/>
      <c r="G12" s="203"/>
      <c r="H12" s="203"/>
      <c r="I12" s="203"/>
      <c r="J12" s="203"/>
    </row>
    <row r="13" spans="1:10" s="76" customFormat="1">
      <c r="A13" s="131"/>
      <c r="B13" s="132"/>
      <c r="C13" s="133"/>
      <c r="D13" s="191"/>
      <c r="E13" s="191"/>
      <c r="F13" s="191"/>
      <c r="G13" s="191"/>
      <c r="H13" s="191"/>
      <c r="I13" s="191"/>
      <c r="J13" s="191"/>
    </row>
    <row r="14" spans="1:10">
      <c r="A14" s="131"/>
      <c r="B14" s="132"/>
      <c r="C14" s="133"/>
      <c r="D14" s="191"/>
      <c r="E14" s="191"/>
      <c r="F14" s="191"/>
      <c r="G14" s="191"/>
      <c r="H14" s="191"/>
      <c r="I14" s="191"/>
      <c r="J14" s="191"/>
    </row>
    <row r="15" spans="1:10">
      <c r="A15" s="131"/>
      <c r="B15" s="132"/>
      <c r="C15" s="133"/>
      <c r="D15" s="191"/>
      <c r="E15" s="191"/>
      <c r="F15" s="191"/>
      <c r="G15" s="191"/>
      <c r="H15" s="191"/>
      <c r="I15" s="191"/>
      <c r="J15" s="191"/>
    </row>
    <row r="16" spans="1:10">
      <c r="A16" s="131"/>
      <c r="B16" s="132"/>
      <c r="C16" s="133"/>
      <c r="D16" s="191"/>
      <c r="E16" s="191"/>
      <c r="F16" s="191"/>
      <c r="G16" s="191"/>
      <c r="H16" s="191"/>
      <c r="I16" s="191"/>
      <c r="J16" s="191"/>
    </row>
    <row r="17" spans="1:19">
      <c r="A17" s="131"/>
      <c r="B17" s="132"/>
      <c r="C17" s="133"/>
      <c r="D17" s="191"/>
      <c r="E17" s="191"/>
      <c r="F17" s="191"/>
      <c r="G17" s="191"/>
      <c r="H17" s="191"/>
      <c r="I17" s="191"/>
      <c r="J17" s="191"/>
    </row>
    <row r="18" spans="1:19">
      <c r="A18" s="131"/>
      <c r="B18" s="132"/>
      <c r="C18" s="133"/>
      <c r="D18" s="191"/>
      <c r="E18" s="191"/>
      <c r="F18" s="191"/>
      <c r="G18" s="191"/>
      <c r="H18" s="191"/>
      <c r="I18" s="191"/>
      <c r="J18" s="191"/>
    </row>
    <row r="19" spans="1:19">
      <c r="A19" s="131"/>
      <c r="B19" s="132"/>
      <c r="C19" s="133"/>
      <c r="D19" s="191"/>
      <c r="E19" s="191"/>
      <c r="F19" s="191"/>
      <c r="G19" s="191"/>
      <c r="H19" s="191"/>
      <c r="I19" s="191"/>
      <c r="J19" s="191"/>
    </row>
    <row r="20" spans="1:19" ht="14.25" customHeight="1">
      <c r="A20" s="131"/>
      <c r="B20" s="132"/>
      <c r="C20" s="133"/>
      <c r="D20" s="134"/>
      <c r="E20" s="134"/>
      <c r="F20" s="134"/>
      <c r="G20" s="134"/>
      <c r="H20" s="134"/>
      <c r="I20" s="134"/>
      <c r="J20" s="134"/>
    </row>
    <row r="21" spans="1:19">
      <c r="A21" s="131"/>
      <c r="B21" s="131"/>
      <c r="C21" s="133"/>
      <c r="D21" s="191"/>
      <c r="E21" s="191"/>
      <c r="F21" s="191"/>
      <c r="G21" s="191"/>
      <c r="H21" s="191"/>
      <c r="I21" s="191"/>
      <c r="J21" s="191"/>
    </row>
    <row r="22" spans="1:19">
      <c r="A22" s="131"/>
      <c r="B22" s="131"/>
      <c r="C22" s="133"/>
      <c r="D22" s="191"/>
      <c r="E22" s="191"/>
      <c r="F22" s="191"/>
      <c r="G22" s="191"/>
      <c r="H22" s="191"/>
      <c r="I22" s="191"/>
      <c r="J22" s="191"/>
    </row>
    <row r="23" spans="1:19">
      <c r="B23" s="76" t="s">
        <v>85</v>
      </c>
      <c r="C23" s="90">
        <f>SUM(C13:C22)</f>
        <v>0</v>
      </c>
    </row>
    <row r="25" spans="1:19" ht="18.75">
      <c r="A25" s="73" t="s">
        <v>63</v>
      </c>
    </row>
    <row r="26" spans="1:19" ht="126" customHeight="1">
      <c r="A26" s="179" t="s">
        <v>64</v>
      </c>
      <c r="B26" s="179"/>
      <c r="C26" s="179"/>
      <c r="D26" s="179"/>
      <c r="E26" s="179"/>
      <c r="F26" s="179"/>
      <c r="G26" s="179"/>
      <c r="H26" s="179"/>
      <c r="I26" s="179"/>
      <c r="J26" s="179"/>
    </row>
    <row r="27" spans="1:19" ht="18" customHeight="1">
      <c r="A27" s="86"/>
      <c r="B27" s="86"/>
      <c r="C27" s="86"/>
      <c r="D27" s="86"/>
      <c r="E27" s="86"/>
      <c r="F27" s="205" t="s">
        <v>93</v>
      </c>
      <c r="G27" s="206"/>
      <c r="H27" s="207" t="s">
        <v>93</v>
      </c>
      <c r="I27" s="208"/>
      <c r="J27" s="207" t="s">
        <v>94</v>
      </c>
      <c r="K27" s="208"/>
      <c r="L27" s="207" t="s">
        <v>135</v>
      </c>
      <c r="M27" s="213"/>
      <c r="N27" s="213"/>
      <c r="O27" s="213"/>
      <c r="P27" s="213"/>
      <c r="Q27" s="96"/>
    </row>
    <row r="28" spans="1:19" ht="20.25" customHeight="1">
      <c r="A28" s="86"/>
      <c r="B28" s="86"/>
      <c r="C28" s="86"/>
      <c r="D28" s="86"/>
      <c r="E28" s="86"/>
      <c r="F28" s="209" t="s">
        <v>86</v>
      </c>
      <c r="G28" s="211" t="s">
        <v>92</v>
      </c>
      <c r="H28" s="190" t="s">
        <v>89</v>
      </c>
      <c r="I28" s="190" t="s">
        <v>90</v>
      </c>
      <c r="J28" s="190" t="s">
        <v>86</v>
      </c>
      <c r="K28" s="190" t="s">
        <v>92</v>
      </c>
      <c r="L28" s="189" t="s">
        <v>103</v>
      </c>
      <c r="M28" s="187" t="s">
        <v>133</v>
      </c>
      <c r="N28" s="187" t="s">
        <v>134</v>
      </c>
      <c r="O28" s="187" t="s">
        <v>24</v>
      </c>
      <c r="P28" s="187" t="s">
        <v>102</v>
      </c>
      <c r="Q28" s="187" t="s">
        <v>62</v>
      </c>
      <c r="R28" s="88"/>
      <c r="S28" s="88"/>
    </row>
    <row r="29" spans="1:19" s="75" customFormat="1" ht="27" customHeight="1">
      <c r="A29" s="74" t="s">
        <v>65</v>
      </c>
      <c r="B29" s="74" t="s">
        <v>66</v>
      </c>
      <c r="C29" s="74" t="s">
        <v>61</v>
      </c>
      <c r="D29" s="74" t="s">
        <v>6</v>
      </c>
      <c r="E29" s="74" t="s">
        <v>67</v>
      </c>
      <c r="F29" s="210"/>
      <c r="G29" s="212"/>
      <c r="H29" s="190"/>
      <c r="I29" s="190"/>
      <c r="J29" s="190"/>
      <c r="K29" s="190"/>
      <c r="L29" s="189"/>
      <c r="M29" s="187"/>
      <c r="N29" s="187"/>
      <c r="O29" s="187"/>
      <c r="P29" s="187"/>
      <c r="Q29" s="187"/>
      <c r="R29" s="88"/>
      <c r="S29" s="88"/>
    </row>
    <row r="30" spans="1:19" s="75" customFormat="1" ht="27" customHeight="1">
      <c r="A30" s="126" t="s">
        <v>113</v>
      </c>
      <c r="B30" s="115"/>
      <c r="C30" s="115"/>
      <c r="D30" s="115"/>
      <c r="E30" s="115"/>
      <c r="F30" s="112"/>
      <c r="G30" s="113"/>
      <c r="H30" s="112"/>
      <c r="I30" s="113"/>
      <c r="J30" s="112"/>
      <c r="K30" s="113"/>
      <c r="L30" s="172"/>
      <c r="M30" s="173"/>
      <c r="N30" s="173"/>
      <c r="O30" s="173"/>
      <c r="P30" s="173"/>
      <c r="Q30" s="174"/>
      <c r="R30" s="88"/>
      <c r="S30" s="88"/>
    </row>
    <row r="31" spans="1:19">
      <c r="A31" s="131"/>
      <c r="B31" s="131"/>
      <c r="C31" s="131"/>
      <c r="D31" s="131"/>
      <c r="E31" s="137"/>
      <c r="F31" s="138"/>
      <c r="G31" s="139"/>
      <c r="H31" s="138"/>
      <c r="I31" s="139"/>
      <c r="J31" s="138"/>
      <c r="K31" s="139"/>
      <c r="L31" s="140"/>
      <c r="M31" s="141"/>
      <c r="N31" s="141"/>
      <c r="O31" s="142"/>
      <c r="P31" s="143">
        <f t="shared" ref="P31:P36" si="0">L31*(1-M31-N31)*O31</f>
        <v>0</v>
      </c>
      <c r="Q31" s="144"/>
    </row>
    <row r="32" spans="1:19">
      <c r="A32" s="131"/>
      <c r="B32" s="131"/>
      <c r="C32" s="131"/>
      <c r="D32" s="131"/>
      <c r="E32" s="137"/>
      <c r="F32" s="145"/>
      <c r="G32" s="146"/>
      <c r="H32" s="145"/>
      <c r="I32" s="146"/>
      <c r="J32" s="145"/>
      <c r="K32" s="146"/>
      <c r="L32" s="140"/>
      <c r="M32" s="141"/>
      <c r="N32" s="141"/>
      <c r="O32" s="142"/>
      <c r="P32" s="143">
        <f t="shared" si="0"/>
        <v>0</v>
      </c>
      <c r="Q32" s="144"/>
    </row>
    <row r="33" spans="1:17">
      <c r="A33" s="131"/>
      <c r="B33" s="131"/>
      <c r="C33" s="131"/>
      <c r="D33" s="131"/>
      <c r="E33" s="137"/>
      <c r="F33" s="145"/>
      <c r="G33" s="146"/>
      <c r="H33" s="145"/>
      <c r="I33" s="146"/>
      <c r="J33" s="145"/>
      <c r="K33" s="146"/>
      <c r="L33" s="140"/>
      <c r="M33" s="141"/>
      <c r="N33" s="141"/>
      <c r="O33" s="142"/>
      <c r="P33" s="143">
        <f t="shared" si="0"/>
        <v>0</v>
      </c>
      <c r="Q33" s="144"/>
    </row>
    <row r="34" spans="1:17">
      <c r="A34" s="131"/>
      <c r="B34" s="131"/>
      <c r="C34" s="131"/>
      <c r="D34" s="131"/>
      <c r="E34" s="137"/>
      <c r="F34" s="145"/>
      <c r="G34" s="146"/>
      <c r="H34" s="145"/>
      <c r="I34" s="146"/>
      <c r="J34" s="145"/>
      <c r="K34" s="146"/>
      <c r="L34" s="140"/>
      <c r="M34" s="141"/>
      <c r="N34" s="141"/>
      <c r="O34" s="142"/>
      <c r="P34" s="143">
        <f t="shared" si="0"/>
        <v>0</v>
      </c>
      <c r="Q34" s="144"/>
    </row>
    <row r="35" spans="1:17">
      <c r="A35" s="131"/>
      <c r="B35" s="131"/>
      <c r="C35" s="131"/>
      <c r="D35" s="131"/>
      <c r="E35" s="137"/>
      <c r="F35" s="145"/>
      <c r="G35" s="146"/>
      <c r="H35" s="145"/>
      <c r="I35" s="146"/>
      <c r="J35" s="145"/>
      <c r="K35" s="146"/>
      <c r="L35" s="140"/>
      <c r="M35" s="141"/>
      <c r="N35" s="141"/>
      <c r="O35" s="142"/>
      <c r="P35" s="143">
        <f t="shared" si="0"/>
        <v>0</v>
      </c>
      <c r="Q35" s="144"/>
    </row>
    <row r="36" spans="1:17">
      <c r="A36" s="131"/>
      <c r="B36" s="131"/>
      <c r="C36" s="131"/>
      <c r="D36" s="131"/>
      <c r="E36" s="137"/>
      <c r="F36" s="145"/>
      <c r="G36" s="146"/>
      <c r="H36" s="145"/>
      <c r="I36" s="146"/>
      <c r="J36" s="145"/>
      <c r="K36" s="146"/>
      <c r="L36" s="140"/>
      <c r="M36" s="141"/>
      <c r="N36" s="141"/>
      <c r="O36" s="142"/>
      <c r="P36" s="143">
        <f t="shared" si="0"/>
        <v>0</v>
      </c>
      <c r="Q36" s="144"/>
    </row>
    <row r="37" spans="1:17">
      <c r="A37" s="131"/>
      <c r="B37" s="133"/>
      <c r="C37" s="131"/>
      <c r="D37" s="131"/>
      <c r="E37" s="137"/>
      <c r="F37" s="147"/>
      <c r="G37" s="148"/>
      <c r="H37" s="145"/>
      <c r="I37" s="146"/>
      <c r="J37" s="145"/>
      <c r="K37" s="146"/>
      <c r="L37" s="140"/>
      <c r="M37" s="141"/>
      <c r="N37" s="141"/>
      <c r="O37" s="142"/>
      <c r="P37" s="143"/>
      <c r="Q37" s="144"/>
    </row>
    <row r="38" spans="1:17">
      <c r="A38" s="131"/>
      <c r="B38" s="133"/>
      <c r="C38" s="131"/>
      <c r="D38" s="131"/>
      <c r="E38" s="137"/>
      <c r="F38" s="147"/>
      <c r="G38" s="148"/>
      <c r="H38" s="145"/>
      <c r="I38" s="146"/>
      <c r="J38" s="145"/>
      <c r="K38" s="146"/>
      <c r="L38" s="140"/>
      <c r="M38" s="141"/>
      <c r="N38" s="141"/>
      <c r="O38" s="142"/>
      <c r="P38" s="143"/>
      <c r="Q38" s="144"/>
    </row>
    <row r="39" spans="1:17">
      <c r="A39" s="131"/>
      <c r="B39" s="133"/>
      <c r="C39" s="131"/>
      <c r="D39" s="131"/>
      <c r="E39" s="137"/>
      <c r="F39" s="147"/>
      <c r="G39" s="148"/>
      <c r="H39" s="145"/>
      <c r="I39" s="146"/>
      <c r="J39" s="145"/>
      <c r="K39" s="146"/>
      <c r="L39" s="140"/>
      <c r="M39" s="141"/>
      <c r="N39" s="141"/>
      <c r="O39" s="142"/>
      <c r="P39" s="143"/>
      <c r="Q39" s="144"/>
    </row>
    <row r="40" spans="1:17">
      <c r="A40" s="93" t="s">
        <v>114</v>
      </c>
      <c r="B40" s="88"/>
      <c r="C40" s="88"/>
      <c r="D40" s="88"/>
      <c r="E40" s="116"/>
      <c r="F40" s="117"/>
      <c r="G40" s="118"/>
      <c r="H40" s="119"/>
      <c r="I40" s="120"/>
      <c r="J40" s="119"/>
      <c r="K40" s="120"/>
      <c r="L40" s="121"/>
      <c r="M40" s="122"/>
      <c r="N40" s="122"/>
      <c r="O40" s="123"/>
      <c r="P40" s="124"/>
      <c r="Q40" s="125"/>
    </row>
    <row r="41" spans="1:17">
      <c r="A41" s="133"/>
      <c r="B41" s="133"/>
      <c r="C41" s="131"/>
      <c r="D41" s="131"/>
      <c r="E41" s="137"/>
      <c r="F41" s="147"/>
      <c r="G41" s="145"/>
      <c r="H41" s="145"/>
      <c r="I41" s="146"/>
      <c r="J41" s="145"/>
      <c r="K41" s="146"/>
      <c r="L41" s="140"/>
      <c r="M41" s="141"/>
      <c r="N41" s="141"/>
      <c r="O41" s="142"/>
      <c r="P41" s="143">
        <f>L41*(1-M41-N41)*O41</f>
        <v>0</v>
      </c>
      <c r="Q41" s="144"/>
    </row>
    <row r="42" spans="1:17">
      <c r="A42" s="133"/>
      <c r="B42" s="131"/>
      <c r="C42" s="131"/>
      <c r="D42" s="131"/>
      <c r="E42" s="137"/>
      <c r="F42" s="145"/>
      <c r="G42" s="146"/>
      <c r="H42" s="145"/>
      <c r="I42" s="146"/>
      <c r="J42" s="145"/>
      <c r="K42" s="146"/>
      <c r="L42" s="140"/>
      <c r="M42" s="141"/>
      <c r="N42" s="141"/>
      <c r="O42" s="142"/>
      <c r="P42" s="143">
        <f>L42*(1-M42-N42)*O42</f>
        <v>0</v>
      </c>
      <c r="Q42" s="144"/>
    </row>
    <row r="43" spans="1:17">
      <c r="A43" s="133"/>
      <c r="B43" s="131"/>
      <c r="C43" s="131"/>
      <c r="D43" s="131"/>
      <c r="E43" s="137"/>
      <c r="F43" s="149"/>
      <c r="G43" s="146"/>
      <c r="H43" s="149"/>
      <c r="I43" s="146"/>
      <c r="J43" s="149"/>
      <c r="K43" s="146"/>
      <c r="L43" s="150"/>
      <c r="M43" s="151"/>
      <c r="N43" s="151"/>
      <c r="O43" s="152"/>
      <c r="P43" s="143"/>
      <c r="Q43" s="144"/>
    </row>
    <row r="44" spans="1:17">
      <c r="A44" s="104">
        <f>COUNT(IF(A31="","",1))+COUNT(IF(A32="","",1))+COUNT(IF(A33="","",1))+COUNT(IF(A37="","",1))+COUNT(IF(A34="","",1))+COUNT(IF(A35="","",1))+COUNT(IF(A36="","",1))+COUNT(IF(A38="","",1))+COUNT(IF(A39="","",1))+COUNT(IF(A41="","",1))+COUNT(IF(A42="","",1))+COUNT(IF(A43="","",1))</f>
        <v>0</v>
      </c>
      <c r="B44" s="71" t="s">
        <v>109</v>
      </c>
      <c r="E44" s="76" t="s">
        <v>95</v>
      </c>
      <c r="F44" s="94">
        <f t="shared" ref="F44:K44" si="1">SUM(F31:F43)</f>
        <v>0</v>
      </c>
      <c r="G44" s="94">
        <f t="shared" si="1"/>
        <v>0</v>
      </c>
      <c r="H44" s="94">
        <f t="shared" si="1"/>
        <v>0</v>
      </c>
      <c r="I44" s="94">
        <f t="shared" si="1"/>
        <v>0</v>
      </c>
      <c r="J44" s="94">
        <f t="shared" si="1"/>
        <v>0</v>
      </c>
      <c r="K44" s="94">
        <f t="shared" si="1"/>
        <v>0</v>
      </c>
      <c r="P44" s="97">
        <f>SUM(P31:P43)</f>
        <v>0</v>
      </c>
      <c r="Q44" s="98" t="s">
        <v>104</v>
      </c>
    </row>
    <row r="45" spans="1:17">
      <c r="F45" s="102" t="e">
        <f>AVERAGE(F31:F36)</f>
        <v>#DIV/0!</v>
      </c>
      <c r="G45" s="102" t="e">
        <f>G44-F45</f>
        <v>#DIV/0!</v>
      </c>
      <c r="H45" s="102"/>
      <c r="J45" s="102"/>
    </row>
    <row r="46" spans="1:17" ht="18.75">
      <c r="A46" s="77" t="s">
        <v>3</v>
      </c>
      <c r="I46" s="102"/>
      <c r="K46" s="102"/>
    </row>
    <row r="47" spans="1:17" ht="34.5" customHeight="1">
      <c r="A47" s="179" t="s">
        <v>68</v>
      </c>
      <c r="B47" s="179"/>
      <c r="C47" s="179"/>
      <c r="D47" s="179"/>
      <c r="E47" s="179"/>
      <c r="F47" s="179"/>
      <c r="G47" s="179"/>
      <c r="H47" s="179"/>
      <c r="I47" s="179"/>
      <c r="J47" s="179"/>
    </row>
    <row r="48" spans="1:17" s="75" customFormat="1">
      <c r="A48" s="203" t="s">
        <v>69</v>
      </c>
      <c r="B48" s="203"/>
      <c r="C48" s="78" t="s">
        <v>87</v>
      </c>
      <c r="D48" s="204" t="s">
        <v>62</v>
      </c>
      <c r="E48" s="204"/>
      <c r="F48" s="204"/>
      <c r="G48" s="204"/>
      <c r="H48" s="204"/>
      <c r="I48" s="204"/>
      <c r="J48" s="204"/>
    </row>
    <row r="49" spans="1:10" s="76" customFormat="1">
      <c r="A49" s="192"/>
      <c r="B49" s="192"/>
      <c r="C49" s="153"/>
      <c r="D49" s="192"/>
      <c r="E49" s="192"/>
      <c r="F49" s="192"/>
      <c r="G49" s="192"/>
      <c r="H49" s="192"/>
      <c r="I49" s="192"/>
      <c r="J49" s="192"/>
    </row>
    <row r="50" spans="1:10" s="76" customFormat="1">
      <c r="A50" s="191"/>
      <c r="B50" s="191"/>
      <c r="C50" s="154"/>
      <c r="D50" s="191"/>
      <c r="E50" s="191"/>
      <c r="F50" s="191"/>
      <c r="G50" s="191"/>
      <c r="H50" s="191"/>
      <c r="I50" s="191"/>
      <c r="J50" s="191"/>
    </row>
    <row r="51" spans="1:10" s="76" customFormat="1">
      <c r="A51" s="191"/>
      <c r="B51" s="191"/>
      <c r="C51" s="154"/>
      <c r="D51" s="191"/>
      <c r="E51" s="191"/>
      <c r="F51" s="191"/>
      <c r="G51" s="191"/>
      <c r="H51" s="191"/>
      <c r="I51" s="191"/>
      <c r="J51" s="191"/>
    </row>
    <row r="52" spans="1:10" s="76" customFormat="1">
      <c r="A52" s="191"/>
      <c r="B52" s="191"/>
      <c r="C52" s="154"/>
      <c r="D52" s="191"/>
      <c r="E52" s="191"/>
      <c r="F52" s="191"/>
      <c r="G52" s="191"/>
      <c r="H52" s="191"/>
      <c r="I52" s="191"/>
      <c r="J52" s="191"/>
    </row>
    <row r="53" spans="1:10" s="76" customFormat="1">
      <c r="A53" s="191"/>
      <c r="B53" s="191"/>
      <c r="C53" s="134"/>
      <c r="D53" s="191"/>
      <c r="E53" s="191"/>
      <c r="F53" s="191"/>
      <c r="G53" s="191"/>
      <c r="H53" s="191"/>
      <c r="I53" s="191"/>
      <c r="J53" s="191"/>
    </row>
    <row r="54" spans="1:10">
      <c r="B54" s="91" t="s">
        <v>17</v>
      </c>
      <c r="C54" s="76">
        <f>SUM(C49:C53)</f>
        <v>0</v>
      </c>
    </row>
    <row r="56" spans="1:10" ht="18.75">
      <c r="A56" s="77" t="s">
        <v>18</v>
      </c>
    </row>
    <row r="57" spans="1:10" ht="81" customHeight="1">
      <c r="A57" s="179" t="s">
        <v>70</v>
      </c>
      <c r="B57" s="179"/>
      <c r="C57" s="179"/>
      <c r="D57" s="179"/>
      <c r="E57" s="179"/>
      <c r="F57" s="179"/>
      <c r="G57" s="179"/>
      <c r="H57" s="179"/>
      <c r="I57" s="179"/>
      <c r="J57" s="179"/>
    </row>
    <row r="58" spans="1:10" s="75" customFormat="1" ht="45">
      <c r="A58" s="74" t="s">
        <v>71</v>
      </c>
      <c r="B58" s="74" t="s">
        <v>72</v>
      </c>
      <c r="C58" s="111" t="s">
        <v>112</v>
      </c>
      <c r="D58" s="92" t="s">
        <v>129</v>
      </c>
      <c r="E58" s="171" t="s">
        <v>131</v>
      </c>
      <c r="F58" s="92" t="s">
        <v>97</v>
      </c>
      <c r="G58" s="202" t="s">
        <v>62</v>
      </c>
      <c r="H58" s="202"/>
      <c r="I58" s="202"/>
      <c r="J58" s="202"/>
    </row>
    <row r="59" spans="1:10" s="76" customFormat="1">
      <c r="A59" s="155" t="s">
        <v>130</v>
      </c>
      <c r="B59" s="155"/>
      <c r="C59" s="156"/>
      <c r="D59" s="156"/>
      <c r="E59" s="170">
        <f>C59-D59</f>
        <v>0</v>
      </c>
      <c r="F59" s="157"/>
      <c r="G59" s="192"/>
      <c r="H59" s="192"/>
      <c r="I59" s="192"/>
      <c r="J59" s="192"/>
    </row>
    <row r="60" spans="1:10">
      <c r="A60" s="155"/>
      <c r="B60" s="155"/>
      <c r="C60" s="158"/>
      <c r="D60" s="158"/>
      <c r="E60" s="170">
        <f>C60-D60</f>
        <v>0</v>
      </c>
      <c r="F60" s="157"/>
      <c r="G60" s="188"/>
      <c r="H60" s="188"/>
      <c r="I60" s="188"/>
      <c r="J60" s="188"/>
    </row>
    <row r="61" spans="1:10">
      <c r="A61" s="155"/>
      <c r="B61" s="159"/>
      <c r="C61" s="170"/>
      <c r="D61" s="158"/>
      <c r="E61" s="170">
        <f>C61-D61</f>
        <v>0</v>
      </c>
      <c r="F61" s="157"/>
      <c r="G61" s="188"/>
      <c r="H61" s="188"/>
      <c r="I61" s="188"/>
      <c r="J61" s="188"/>
    </row>
    <row r="62" spans="1:10">
      <c r="A62" s="155"/>
      <c r="B62" s="159"/>
      <c r="C62" s="170"/>
      <c r="D62" s="158"/>
      <c r="E62" s="170">
        <f>C62-D62</f>
        <v>0</v>
      </c>
      <c r="F62" s="160"/>
      <c r="G62" s="188"/>
      <c r="H62" s="188"/>
      <c r="I62" s="188"/>
      <c r="J62" s="188"/>
    </row>
    <row r="63" spans="1:10">
      <c r="A63" s="133"/>
      <c r="B63" s="133"/>
      <c r="C63" s="158"/>
      <c r="D63" s="158"/>
      <c r="E63" s="170">
        <f>C63-D63</f>
        <v>0</v>
      </c>
      <c r="F63" s="154"/>
      <c r="G63" s="188"/>
      <c r="H63" s="188"/>
      <c r="I63" s="188"/>
      <c r="J63" s="188"/>
    </row>
    <row r="64" spans="1:10">
      <c r="B64" s="93" t="s">
        <v>96</v>
      </c>
      <c r="C64" s="76">
        <f>IFERROR(SUM(C59:C63)/100,0)</f>
        <v>0</v>
      </c>
      <c r="D64" s="76">
        <f>IFERROR(SUM(D59:D63)/100,0)</f>
        <v>0</v>
      </c>
      <c r="E64" s="76">
        <f>IFERROR(SUM(E59:E63)/100,0)</f>
        <v>0</v>
      </c>
      <c r="F64" s="95">
        <f>IFERROR(AVERAGE(F59:F63),0)</f>
        <v>0</v>
      </c>
      <c r="G64" s="76" t="s">
        <v>98</v>
      </c>
      <c r="H64" s="76"/>
      <c r="I64" s="76"/>
    </row>
    <row r="66" spans="1:10" ht="18.75">
      <c r="A66" s="73" t="s">
        <v>2</v>
      </c>
    </row>
    <row r="67" spans="1:10" ht="33" customHeight="1">
      <c r="A67" s="179" t="s">
        <v>73</v>
      </c>
      <c r="B67" s="179"/>
      <c r="C67" s="179"/>
      <c r="D67" s="179"/>
      <c r="E67" s="179"/>
      <c r="F67" s="179"/>
      <c r="G67" s="179"/>
      <c r="H67" s="179"/>
      <c r="I67" s="179"/>
      <c r="J67" s="179"/>
    </row>
    <row r="68" spans="1:10">
      <c r="A68" s="193"/>
      <c r="B68" s="194"/>
      <c r="C68" s="194"/>
      <c r="D68" s="194"/>
      <c r="E68" s="194"/>
      <c r="F68" s="194"/>
      <c r="G68" s="194"/>
      <c r="H68" s="194"/>
      <c r="I68" s="194"/>
      <c r="J68" s="195"/>
    </row>
    <row r="69" spans="1:10">
      <c r="A69" s="196"/>
      <c r="B69" s="197"/>
      <c r="C69" s="197"/>
      <c r="D69" s="197"/>
      <c r="E69" s="197"/>
      <c r="F69" s="197"/>
      <c r="G69" s="197"/>
      <c r="H69" s="197"/>
      <c r="I69" s="197"/>
      <c r="J69" s="198"/>
    </row>
    <row r="70" spans="1:10">
      <c r="A70" s="196"/>
      <c r="B70" s="197"/>
      <c r="C70" s="197"/>
      <c r="D70" s="197"/>
      <c r="E70" s="197"/>
      <c r="F70" s="197"/>
      <c r="G70" s="197"/>
      <c r="H70" s="197"/>
      <c r="I70" s="197"/>
      <c r="J70" s="198"/>
    </row>
    <row r="71" spans="1:10">
      <c r="A71" s="196"/>
      <c r="B71" s="197"/>
      <c r="C71" s="197"/>
      <c r="D71" s="197"/>
      <c r="E71" s="197"/>
      <c r="F71" s="197"/>
      <c r="G71" s="197"/>
      <c r="H71" s="197"/>
      <c r="I71" s="197"/>
      <c r="J71" s="198"/>
    </row>
    <row r="72" spans="1:10">
      <c r="A72" s="196"/>
      <c r="B72" s="197"/>
      <c r="C72" s="197"/>
      <c r="D72" s="197"/>
      <c r="E72" s="197"/>
      <c r="F72" s="197"/>
      <c r="G72" s="197"/>
      <c r="H72" s="197"/>
      <c r="I72" s="197"/>
      <c r="J72" s="198"/>
    </row>
    <row r="73" spans="1:10">
      <c r="A73" s="196"/>
      <c r="B73" s="197"/>
      <c r="C73" s="197"/>
      <c r="D73" s="197"/>
      <c r="E73" s="197"/>
      <c r="F73" s="197"/>
      <c r="G73" s="197"/>
      <c r="H73" s="197"/>
      <c r="I73" s="197"/>
      <c r="J73" s="198"/>
    </row>
    <row r="74" spans="1:10">
      <c r="A74" s="196"/>
      <c r="B74" s="197"/>
      <c r="C74" s="197"/>
      <c r="D74" s="197"/>
      <c r="E74" s="197"/>
      <c r="F74" s="197"/>
      <c r="G74" s="197"/>
      <c r="H74" s="197"/>
      <c r="I74" s="197"/>
      <c r="J74" s="198"/>
    </row>
    <row r="75" spans="1:10">
      <c r="A75" s="196"/>
      <c r="B75" s="197"/>
      <c r="C75" s="197"/>
      <c r="D75" s="197"/>
      <c r="E75" s="197"/>
      <c r="F75" s="197"/>
      <c r="G75" s="197"/>
      <c r="H75" s="197"/>
      <c r="I75" s="197"/>
      <c r="J75" s="198"/>
    </row>
    <row r="76" spans="1:10">
      <c r="A76" s="196"/>
      <c r="B76" s="197"/>
      <c r="C76" s="197"/>
      <c r="D76" s="197"/>
      <c r="E76" s="197"/>
      <c r="F76" s="197"/>
      <c r="G76" s="197"/>
      <c r="H76" s="197"/>
      <c r="I76" s="197"/>
      <c r="J76" s="198"/>
    </row>
    <row r="77" spans="1:10">
      <c r="A77" s="199"/>
      <c r="B77" s="200"/>
      <c r="C77" s="200"/>
      <c r="D77" s="200"/>
      <c r="E77" s="200"/>
      <c r="F77" s="200"/>
      <c r="G77" s="200"/>
      <c r="H77" s="200"/>
      <c r="I77" s="200"/>
      <c r="J77" s="201"/>
    </row>
  </sheetData>
  <sheetProtection formatColumns="0"/>
  <mergeCells count="51">
    <mergeCell ref="L27:P27"/>
    <mergeCell ref="D17:J17"/>
    <mergeCell ref="A2:J2"/>
    <mergeCell ref="A11:J11"/>
    <mergeCell ref="D12:J12"/>
    <mergeCell ref="D16:J16"/>
    <mergeCell ref="D13:J13"/>
    <mergeCell ref="D14:J14"/>
    <mergeCell ref="D15:J15"/>
    <mergeCell ref="A50:B50"/>
    <mergeCell ref="D18:J18"/>
    <mergeCell ref="D19:J19"/>
    <mergeCell ref="D21:J21"/>
    <mergeCell ref="D22:J22"/>
    <mergeCell ref="A26:J26"/>
    <mergeCell ref="A47:J47"/>
    <mergeCell ref="A48:B48"/>
    <mergeCell ref="D48:J48"/>
    <mergeCell ref="A49:B49"/>
    <mergeCell ref="F27:G27"/>
    <mergeCell ref="H27:I27"/>
    <mergeCell ref="F28:F29"/>
    <mergeCell ref="G28:G29"/>
    <mergeCell ref="J27:K27"/>
    <mergeCell ref="A51:B51"/>
    <mergeCell ref="D51:J51"/>
    <mergeCell ref="A52:B52"/>
    <mergeCell ref="D52:J52"/>
    <mergeCell ref="A53:B53"/>
    <mergeCell ref="D53:J53"/>
    <mergeCell ref="A67:J67"/>
    <mergeCell ref="A68:J77"/>
    <mergeCell ref="A57:J57"/>
    <mergeCell ref="G58:J58"/>
    <mergeCell ref="G59:J59"/>
    <mergeCell ref="G60:J60"/>
    <mergeCell ref="G61:J61"/>
    <mergeCell ref="G62:J62"/>
    <mergeCell ref="N28:N29"/>
    <mergeCell ref="Q28:Q29"/>
    <mergeCell ref="P28:P29"/>
    <mergeCell ref="O28:O29"/>
    <mergeCell ref="G63:J63"/>
    <mergeCell ref="L28:L29"/>
    <mergeCell ref="M28:M29"/>
    <mergeCell ref="H28:H29"/>
    <mergeCell ref="I28:I29"/>
    <mergeCell ref="D50:J50"/>
    <mergeCell ref="D49:J49"/>
    <mergeCell ref="J28:J29"/>
    <mergeCell ref="K28:K29"/>
  </mergeCells>
  <dataValidations count="1">
    <dataValidation allowBlank="1" showDropDown="1" showInputMessage="1" showErrorMessage="1" sqref="F31"/>
  </dataValidations>
  <pageMargins left="0.70866141732283472" right="0.70866141732283472" top="0.74803149606299213" bottom="0.74803149606299213" header="0.31496062992125984" footer="0.31496062992125984"/>
  <pageSetup paperSize="9" scale="39" fitToHeight="2" orientation="landscape" r:id="rId1"/>
  <rowBreaks count="1" manualBreakCount="1">
    <brk id="45" max="1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I6"/>
  <sheetViews>
    <sheetView workbookViewId="0">
      <selection activeCell="I6" sqref="I6"/>
    </sheetView>
  </sheetViews>
  <sheetFormatPr defaultRowHeight="15"/>
  <cols>
    <col min="8" max="8" width="12.140625" customWidth="1"/>
    <col min="9" max="9" width="11" customWidth="1"/>
  </cols>
  <sheetData>
    <row r="4" spans="8:9">
      <c r="H4" t="s">
        <v>136</v>
      </c>
      <c r="I4">
        <v>1153.5999999999999</v>
      </c>
    </row>
    <row r="5" spans="8:9">
      <c r="H5" t="s">
        <v>137</v>
      </c>
      <c r="I5">
        <v>1615.1</v>
      </c>
    </row>
    <row r="6" spans="8:9">
      <c r="H6" t="s">
        <v>138</v>
      </c>
      <c r="I6">
        <v>2952.8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Leiested steg-for-steg</vt:lpstr>
      <vt:lpstr>Oversikt leiesteder</vt:lpstr>
      <vt:lpstr>Mal leiestedskalkyle</vt:lpstr>
      <vt:lpstr>Mal rådata</vt:lpstr>
      <vt:lpstr>Sheet1</vt:lpstr>
      <vt:lpstr>'Mal leiestedskalkyle'!Print_Area</vt:lpstr>
      <vt:lpstr>'Mal rådata'!Print_Area</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Ivar Refsland</dc:creator>
  <cp:lastModifiedBy>Terje Bakke</cp:lastModifiedBy>
  <cp:lastPrinted>2014-09-03T12:14:46Z</cp:lastPrinted>
  <dcterms:created xsi:type="dcterms:W3CDTF">2013-06-06T11:03:27Z</dcterms:created>
  <dcterms:modified xsi:type="dcterms:W3CDTF">2019-02-13T07:33:00Z</dcterms:modified>
</cp:coreProperties>
</file>