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JUS\EFP\Frikjøp\"/>
    </mc:Choice>
  </mc:AlternateContent>
  <bookViews>
    <workbookView xWindow="120" yWindow="30" windowWidth="28515" windowHeight="13860"/>
  </bookViews>
  <sheets>
    <sheet name="Alternativ 1 - stillingsandel" sheetId="1" r:id="rId1"/>
    <sheet name="Alternativ 2 - beløp" sheetId="3" r:id="rId2"/>
    <sheet name="Lønnstabell" sheetId="2" state="hidden" r:id="rId3"/>
    <sheet name="Ark1" sheetId="4" r:id="rId4"/>
    <sheet name="Ark2" sheetId="5" r:id="rId5"/>
    <sheet name="Ark3" sheetId="6" r:id="rId6"/>
  </sheets>
  <definedNames>
    <definedName name="Stillingsliste" localSheetId="1">'Alternativ 2 - beløp'!$H$3:$I$17</definedName>
    <definedName name="Stillingsliste">'Alternativ 1 - stillingsandel'!$H$3:$I$18</definedName>
  </definedNames>
  <calcPr calcId="162913"/>
</workbook>
</file>

<file path=xl/calcChain.xml><?xml version="1.0" encoding="utf-8"?>
<calcChain xmlns="http://schemas.openxmlformats.org/spreadsheetml/2006/main">
  <c r="F6" i="1" l="1"/>
  <c r="F6" i="3" l="1"/>
  <c r="B11" i="3" s="1"/>
  <c r="M12" i="3"/>
  <c r="K12" i="3"/>
  <c r="M11" i="3"/>
  <c r="K11" i="3"/>
  <c r="M10" i="3"/>
  <c r="K10" i="3"/>
  <c r="M6" i="3"/>
  <c r="K6" i="3"/>
  <c r="M5" i="3"/>
  <c r="K5" i="3"/>
  <c r="M4" i="3"/>
  <c r="K4" i="3"/>
  <c r="B8" i="1"/>
  <c r="B22" i="1" s="1"/>
  <c r="B23" i="1" s="1"/>
  <c r="M16" i="3"/>
  <c r="M9" i="3"/>
  <c r="M8" i="3"/>
  <c r="M7" i="1"/>
  <c r="M14" i="1"/>
  <c r="M15" i="1"/>
  <c r="M16" i="1"/>
  <c r="M18" i="1"/>
  <c r="B24" i="3"/>
  <c r="B23" i="3"/>
  <c r="K16" i="3"/>
  <c r="K9" i="3"/>
  <c r="K8" i="3"/>
  <c r="B6" i="3"/>
  <c r="B6" i="1"/>
  <c r="B7" i="3" l="1"/>
  <c r="B10" i="3" s="1"/>
  <c r="B12" i="3" s="1"/>
  <c r="B14" i="3" s="1"/>
  <c r="B11" i="1"/>
  <c r="B12" i="1" s="1"/>
  <c r="B24" i="1"/>
  <c r="B15" i="1"/>
  <c r="B8" i="3" l="1"/>
  <c r="B9" i="3" s="1"/>
  <c r="B13" i="1"/>
  <c r="B14" i="1"/>
  <c r="B16" i="1" s="1"/>
  <c r="B18" i="1" s="1"/>
  <c r="B20" i="3"/>
  <c r="B18" i="3"/>
  <c r="B19" i="3" s="1"/>
  <c r="B27" i="1" l="1"/>
  <c r="B28" i="1"/>
  <c r="B19" i="1"/>
</calcChain>
</file>

<file path=xl/sharedStrings.xml><?xml version="1.0" encoding="utf-8"?>
<sst xmlns="http://schemas.openxmlformats.org/spreadsheetml/2006/main" count="105" uniqueCount="63">
  <si>
    <t>Stillingsbetegnelse</t>
  </si>
  <si>
    <t>Professor</t>
  </si>
  <si>
    <t>Post.doc</t>
  </si>
  <si>
    <t>Stipendiat</t>
  </si>
  <si>
    <t>Prosjektleder</t>
  </si>
  <si>
    <t>Rådgiver</t>
  </si>
  <si>
    <t>Førstekonsulent</t>
  </si>
  <si>
    <t>Default ltr</t>
  </si>
  <si>
    <t>Instituttleder</t>
  </si>
  <si>
    <t>Seniorkonsulent</t>
  </si>
  <si>
    <t>Vit.ass.</t>
  </si>
  <si>
    <t>Stilling</t>
  </si>
  <si>
    <t>Ltr</t>
  </si>
  <si>
    <t>Nettolønn</t>
  </si>
  <si>
    <t>Årslønn</t>
  </si>
  <si>
    <t>Antall timer beregnet</t>
  </si>
  <si>
    <t>Indirekte kostnader</t>
  </si>
  <si>
    <t>Total kostnad</t>
  </si>
  <si>
    <t>Mva (hvis oppdrag)</t>
  </si>
  <si>
    <t>Total kostnad inkl mva</t>
  </si>
  <si>
    <t>Pr årsverk</t>
  </si>
  <si>
    <t>Fordeling frikjøpsmidler</t>
  </si>
  <si>
    <t>Institutt</t>
  </si>
  <si>
    <t>Fakultet</t>
  </si>
  <si>
    <t>Herav feriepenger</t>
  </si>
  <si>
    <t>Fast lønn</t>
  </si>
  <si>
    <t>Arb.giveravg. og pensjon</t>
  </si>
  <si>
    <t>Stillingsprosent frikjøp</t>
  </si>
  <si>
    <t>Undervisningsplikt (arbeidstimer)</t>
  </si>
  <si>
    <t>Undervisningsplikt (undervisningstimer)</t>
  </si>
  <si>
    <t>Antall arbeidstimer frikjøp</t>
  </si>
  <si>
    <t>Total timesats</t>
  </si>
  <si>
    <t>Netto timelønn arbeidstime</t>
  </si>
  <si>
    <t>Antall arbeidstimer beregnet</t>
  </si>
  <si>
    <t>Fordeling frikjøpstimer</t>
  </si>
  <si>
    <t>Beløp frikjøp
 (ekskl mva)</t>
  </si>
  <si>
    <t>Undervisningstimer</t>
  </si>
  <si>
    <t>Forskningstimer</t>
  </si>
  <si>
    <t>Eksamensplikt (undervisningstimer)</t>
  </si>
  <si>
    <t>Eksamensplikt (arbeidstimer)</t>
  </si>
  <si>
    <t>Eksamenstimer</t>
  </si>
  <si>
    <t>Frikjøp av eksamen ?</t>
  </si>
  <si>
    <t>Ja</t>
  </si>
  <si>
    <t>Nei</t>
  </si>
  <si>
    <t>Alder</t>
  </si>
  <si>
    <t>Førsteamanuensis under 60 år</t>
  </si>
  <si>
    <t>Førsteamanuensis 60-61 år</t>
  </si>
  <si>
    <t>Førsteamanuensis 62-70 år</t>
  </si>
  <si>
    <t>Professor under 60 år</t>
  </si>
  <si>
    <t>Professor 60-61 år</t>
  </si>
  <si>
    <t>Professor 62-70 år</t>
  </si>
  <si>
    <t>Post.doc m 25% plikt</t>
  </si>
  <si>
    <t>Post.doc m 10% plikt</t>
  </si>
  <si>
    <t>Under 60</t>
  </si>
  <si>
    <t>DET KGL. KOMMUNAL- OG DISTRIKTSDEPARTEMENT</t>
  </si>
  <si>
    <r>
      <t>HOVEDLØNNSTABELL LO STAT OG YS STAT</t>
    </r>
    <r>
      <rPr>
        <b/>
        <vertAlign val="superscript"/>
        <sz val="11"/>
        <color rgb="FF000000"/>
        <rFont val="Calibri"/>
        <family val="2"/>
        <scheme val="minor"/>
      </rPr>
      <t>1</t>
    </r>
  </si>
  <si>
    <t>Lønn for arbeidstakere i staten gjeldende fra 1. mai 2022</t>
  </si>
  <si>
    <t>Lønnstrinn</t>
  </si>
  <si>
    <t>Brutto årslønn i kr</t>
  </si>
  <si>
    <r>
      <t>1</t>
    </r>
    <r>
      <rPr>
        <sz val="11"/>
        <color rgb="FF000000"/>
        <rFont val="Calibri"/>
        <family val="2"/>
        <scheme val="minor"/>
      </rPr>
      <t xml:space="preserve"> Det skal trekkes kr 400,- pr. år i OU-midler av bruttolønn pr. år. Bruttolønn kan inkludere mer enn bruttolønn etter hovedlønnstabellen, for eksempel kronetillegg gitt i lokale forhandlinger og kronetillegg som tidligere ble gitt som B-tillegg. Pensjonsinnskudd er 2 pst av bruttolønn opp til 12*folketrygdens grunnbeløp. For høyere bruttolønn beregnes 2 pst. pensjonsinnskudd av 12*folketrygdens grunnbeløp.  </t>
    </r>
  </si>
  <si>
    <t>Nettolønn er bruttolønn etter fratrekk for OU-midler og pensjonsinnskudd.</t>
  </si>
  <si>
    <t>Overtidsgodtgjørelse beregnes ut fra bruttolønn som deles på 1850 og multipliseres med 1,5 (50%) og 2 (100%).</t>
  </si>
  <si>
    <t>Nattidskompensasjon beregnes ut i fra bruttolønn som deles på 1850 og multipliseres med 0,45 (45%).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</si>
</sst>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5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14" applyNumberFormat="0" applyAlignment="0" applyProtection="0"/>
    <xf numFmtId="0" fontId="13" fillId="8" borderId="15" applyNumberFormat="0" applyAlignment="0" applyProtection="0"/>
    <xf numFmtId="0" fontId="14" fillId="8" borderId="14" applyNumberFormat="0" applyAlignment="0" applyProtection="0"/>
    <xf numFmtId="0" fontId="15" fillId="0" borderId="16" applyNumberFormat="0" applyFill="0" applyAlignment="0" applyProtection="0"/>
    <xf numFmtId="0" fontId="16" fillId="9" borderId="17" applyNumberFormat="0" applyAlignment="0" applyProtection="0"/>
    <xf numFmtId="0" fontId="17" fillId="0" borderId="0" applyNumberFormat="0" applyFill="0" applyBorder="0" applyAlignment="0" applyProtection="0"/>
    <xf numFmtId="0" fontId="4" fillId="10" borderId="1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9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Protection="0">
      <alignment vertical="top" wrapText="1"/>
    </xf>
  </cellStyleXfs>
  <cellXfs count="62">
    <xf numFmtId="0" fontId="0" fillId="0" borderId="0" xfId="0"/>
    <xf numFmtId="2" fontId="0" fillId="0" borderId="0" xfId="0" applyNumberFormat="1"/>
    <xf numFmtId="0" fontId="0" fillId="0" borderId="4" xfId="0" applyBorder="1"/>
    <xf numFmtId="0" fontId="0" fillId="0" borderId="0" xfId="0" applyBorder="1"/>
    <xf numFmtId="4" fontId="0" fillId="0" borderId="0" xfId="0" applyNumberFormat="1" applyBorder="1"/>
    <xf numFmtId="4" fontId="0" fillId="0" borderId="0" xfId="0" applyNumberFormat="1"/>
    <xf numFmtId="4" fontId="0" fillId="0" borderId="9" xfId="0" applyNumberFormat="1" applyBorder="1"/>
    <xf numFmtId="0" fontId="0" fillId="0" borderId="7" xfId="0" applyBorder="1"/>
    <xf numFmtId="0" fontId="2" fillId="0" borderId="7" xfId="0" applyFont="1" applyFill="1" applyBorder="1"/>
    <xf numFmtId="9" fontId="0" fillId="0" borderId="0" xfId="0" applyNumberFormat="1"/>
    <xf numFmtId="9" fontId="0" fillId="0" borderId="1" xfId="0" applyNumberFormat="1" applyBorder="1"/>
    <xf numFmtId="0" fontId="0" fillId="0" borderId="3" xfId="0" applyBorder="1"/>
    <xf numFmtId="0" fontId="0" fillId="0" borderId="1" xfId="0" applyBorder="1"/>
    <xf numFmtId="3" fontId="0" fillId="0" borderId="0" xfId="0" applyNumberFormat="1"/>
    <xf numFmtId="3" fontId="0" fillId="0" borderId="3" xfId="0" applyNumberFormat="1" applyBorder="1"/>
    <xf numFmtId="3" fontId="0" fillId="0" borderId="6" xfId="0" applyNumberFormat="1" applyBorder="1"/>
    <xf numFmtId="0" fontId="3" fillId="0" borderId="8" xfId="0" applyFont="1" applyBorder="1"/>
    <xf numFmtId="3" fontId="3" fillId="0" borderId="9" xfId="0" applyNumberFormat="1" applyFont="1" applyBorder="1"/>
    <xf numFmtId="9" fontId="0" fillId="0" borderId="7" xfId="0" applyNumberFormat="1" applyBorder="1"/>
    <xf numFmtId="0" fontId="3" fillId="2" borderId="1" xfId="0" applyFont="1" applyFill="1" applyBorder="1"/>
    <xf numFmtId="3" fontId="3" fillId="2" borderId="3" xfId="0" applyNumberFormat="1" applyFont="1" applyFill="1" applyBorder="1"/>
    <xf numFmtId="0" fontId="1" fillId="2" borderId="7" xfId="0" applyFont="1" applyFill="1" applyBorder="1"/>
    <xf numFmtId="3" fontId="1" fillId="2" borderId="7" xfId="0" applyNumberFormat="1" applyFont="1" applyFill="1" applyBorder="1"/>
    <xf numFmtId="0" fontId="1" fillId="0" borderId="0" xfId="0" applyFont="1"/>
    <xf numFmtId="0" fontId="0" fillId="3" borderId="7" xfId="0" applyFill="1" applyBorder="1" applyProtection="1">
      <protection locked="0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Fill="1" applyBorder="1" applyProtection="1">
      <protection locked="0"/>
    </xf>
    <xf numFmtId="0" fontId="0" fillId="0" borderId="0" xfId="0" applyFill="1" applyBorder="1"/>
    <xf numFmtId="9" fontId="0" fillId="0" borderId="0" xfId="0" applyNumberFormat="1" applyBorder="1"/>
    <xf numFmtId="0" fontId="0" fillId="0" borderId="8" xfId="0" applyBorder="1"/>
    <xf numFmtId="9" fontId="0" fillId="0" borderId="0" xfId="0" applyNumberFormat="1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3" fontId="0" fillId="3" borderId="7" xfId="0" applyNumberFormat="1" applyFill="1" applyBorder="1" applyProtection="1">
      <protection locked="0"/>
    </xf>
    <xf numFmtId="3" fontId="2" fillId="0" borderId="7" xfId="0" applyNumberFormat="1" applyFont="1" applyFill="1" applyBorder="1"/>
    <xf numFmtId="3" fontId="0" fillId="0" borderId="1" xfId="0" applyNumberFormat="1" applyBorder="1"/>
    <xf numFmtId="0" fontId="1" fillId="0" borderId="1" xfId="0" applyFont="1" applyBorder="1"/>
    <xf numFmtId="3" fontId="1" fillId="0" borderId="3" xfId="0" applyNumberFormat="1" applyFont="1" applyBorder="1"/>
    <xf numFmtId="3" fontId="0" fillId="0" borderId="9" xfId="0" applyNumberFormat="1" applyBorder="1"/>
    <xf numFmtId="3" fontId="0" fillId="0" borderId="2" xfId="0" applyNumberFormat="1" applyBorder="1"/>
    <xf numFmtId="9" fontId="0" fillId="0" borderId="3" xfId="0" applyNumberFormat="1" applyBorder="1"/>
    <xf numFmtId="0" fontId="0" fillId="0" borderId="4" xfId="0" applyFill="1" applyBorder="1"/>
    <xf numFmtId="4" fontId="0" fillId="0" borderId="6" xfId="0" applyNumberFormat="1" applyBorder="1"/>
    <xf numFmtId="4" fontId="0" fillId="0" borderId="2" xfId="0" applyNumberFormat="1" applyBorder="1"/>
    <xf numFmtId="0" fontId="0" fillId="0" borderId="10" xfId="0" applyBorder="1"/>
    <xf numFmtId="3" fontId="0" fillId="0" borderId="0" xfId="0" applyNumberFormat="1" applyBorder="1"/>
    <xf numFmtId="3" fontId="3" fillId="0" borderId="0" xfId="0" applyNumberFormat="1" applyFont="1" applyBorder="1"/>
    <xf numFmtId="3" fontId="1" fillId="0" borderId="0" xfId="0" applyNumberFormat="1" applyFont="1" applyFill="1" applyBorder="1"/>
    <xf numFmtId="0" fontId="0" fillId="0" borderId="0" xfId="0" applyFill="1"/>
    <xf numFmtId="3" fontId="1" fillId="0" borderId="0" xfId="0" applyNumberFormat="1" applyFont="1" applyBorder="1"/>
    <xf numFmtId="0" fontId="0" fillId="0" borderId="0" xfId="0"/>
    <xf numFmtId="0" fontId="21" fillId="0" borderId="0" xfId="0" applyFont="1" applyAlignment="1">
      <alignment vertical="top" wrapText="1"/>
    </xf>
    <xf numFmtId="0" fontId="21" fillId="0" borderId="0" xfId="0" applyFont="1"/>
    <xf numFmtId="0" fontId="25" fillId="0" borderId="0" xfId="0" applyFo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3" fillId="0" borderId="0" xfId="0" applyFont="1"/>
    <xf numFmtId="0" fontId="21" fillId="0" borderId="0" xfId="0" applyFont="1" applyAlignment="1">
      <alignment horizontal="center"/>
    </xf>
    <xf numFmtId="3" fontId="21" fillId="0" borderId="0" xfId="0" applyNumberFormat="1" applyFont="1"/>
    <xf numFmtId="0" fontId="22" fillId="0" borderId="0" xfId="0" applyFont="1" applyAlignment="1">
      <alignment horizontal="left"/>
    </xf>
    <xf numFmtId="0" fontId="26" fillId="0" borderId="5" xfId="0" applyFont="1" applyBorder="1" applyAlignment="1">
      <alignment vertical="top" wrapText="1"/>
    </xf>
  </cellXfs>
  <cellStyles count="43">
    <cellStyle name="20 % - uthevingsfarge 1" xfId="19" builtinId="30" customBuiltin="1"/>
    <cellStyle name="20 % - uthevingsfarge 2" xfId="23" builtinId="34" customBuiltin="1"/>
    <cellStyle name="20 % - uthevingsfarge 3" xfId="27" builtinId="38" customBuiltin="1"/>
    <cellStyle name="20 % - uthevingsfarge 4" xfId="31" builtinId="42" customBuiltin="1"/>
    <cellStyle name="20 % - uthevingsfarge 5" xfId="35" builtinId="46" customBuiltin="1"/>
    <cellStyle name="20 % - uthevingsfarge 6" xfId="39" builtinId="50" customBuiltin="1"/>
    <cellStyle name="40 % - uthevingsfarge 1" xfId="20" builtinId="31" customBuiltin="1"/>
    <cellStyle name="40 % - uthevingsfarge 2" xfId="24" builtinId="35" customBuiltin="1"/>
    <cellStyle name="40 % - uthevingsfarge 3" xfId="28" builtinId="39" customBuiltin="1"/>
    <cellStyle name="40 % - uthevingsfarge 4" xfId="32" builtinId="43" customBuiltin="1"/>
    <cellStyle name="40 % - uthevingsfarge 5" xfId="36" builtinId="47" customBuiltin="1"/>
    <cellStyle name="40 % - uthevingsfarge 6" xfId="40" builtinId="51" customBuiltin="1"/>
    <cellStyle name="60 % - uthevingsfarge 1" xfId="21" builtinId="32" customBuiltin="1"/>
    <cellStyle name="60 % - uthevingsfarge 2" xfId="25" builtinId="36" customBuiltin="1"/>
    <cellStyle name="60 % - uthevingsfarge 3" xfId="29" builtinId="40" customBuiltin="1"/>
    <cellStyle name="60 % - uthevingsfarge 4" xfId="33" builtinId="44" customBuiltin="1"/>
    <cellStyle name="60 % - uthevingsfarge 5" xfId="37" builtinId="48" customBuiltin="1"/>
    <cellStyle name="60 % -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ormal 2" xfId="42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8"/>
  <sheetViews>
    <sheetView tabSelected="1" workbookViewId="0">
      <selection activeCell="A4" sqref="A4"/>
    </sheetView>
  </sheetViews>
  <sheetFormatPr baseColWidth="10" defaultColWidth="11.42578125" defaultRowHeight="15" x14ac:dyDescent="0.25"/>
  <cols>
    <col min="1" max="1" width="33.28515625" bestFit="1" customWidth="1"/>
    <col min="5" max="5" width="21.5703125" bestFit="1" customWidth="1"/>
    <col min="6" max="6" width="18.140625" bestFit="1" customWidth="1"/>
    <col min="8" max="8" width="27.85546875" bestFit="1" customWidth="1"/>
    <col min="10" max="10" width="21.140625" hidden="1" customWidth="1"/>
    <col min="11" max="11" width="20.42578125" customWidth="1"/>
    <col min="12" max="12" width="21.140625" hidden="1" customWidth="1"/>
    <col min="13" max="13" width="20.42578125" customWidth="1"/>
  </cols>
  <sheetData>
    <row r="3" spans="1:13" s="23" customFormat="1" ht="31.5" customHeight="1" x14ac:dyDescent="0.25">
      <c r="A3" s="25" t="s">
        <v>11</v>
      </c>
      <c r="B3" s="25" t="s">
        <v>12</v>
      </c>
      <c r="C3" s="25" t="s">
        <v>41</v>
      </c>
      <c r="D3" s="25" t="s">
        <v>44</v>
      </c>
      <c r="E3" s="25" t="s">
        <v>27</v>
      </c>
      <c r="F3" s="25" t="s">
        <v>30</v>
      </c>
      <c r="H3" s="25" t="s">
        <v>0</v>
      </c>
      <c r="I3" s="25" t="s">
        <v>7</v>
      </c>
      <c r="J3" s="25" t="s">
        <v>29</v>
      </c>
      <c r="K3" s="25" t="s">
        <v>28</v>
      </c>
      <c r="L3" s="25" t="s">
        <v>38</v>
      </c>
      <c r="M3" s="25" t="s">
        <v>39</v>
      </c>
    </row>
    <row r="4" spans="1:13" x14ac:dyDescent="0.25">
      <c r="A4" s="24" t="s">
        <v>48</v>
      </c>
      <c r="B4" s="24">
        <v>84</v>
      </c>
      <c r="C4" s="24" t="s">
        <v>42</v>
      </c>
      <c r="D4" s="24" t="s">
        <v>53</v>
      </c>
      <c r="E4" s="24">
        <v>100</v>
      </c>
      <c r="F4" s="24"/>
      <c r="H4" s="7" t="s">
        <v>45</v>
      </c>
      <c r="I4" s="7">
        <v>67</v>
      </c>
      <c r="J4" s="7">
        <v>178</v>
      </c>
      <c r="K4" s="7">
        <v>665</v>
      </c>
      <c r="L4" s="7">
        <v>32</v>
      </c>
      <c r="M4" s="7">
        <v>140</v>
      </c>
    </row>
    <row r="5" spans="1:13" x14ac:dyDescent="0.25">
      <c r="H5" s="7" t="s">
        <v>46</v>
      </c>
      <c r="I5" s="7">
        <v>67</v>
      </c>
      <c r="J5" s="7">
        <v>174</v>
      </c>
      <c r="K5" s="7">
        <v>650</v>
      </c>
      <c r="L5" s="7">
        <v>32</v>
      </c>
      <c r="M5" s="7">
        <v>137</v>
      </c>
    </row>
    <row r="6" spans="1:13" x14ac:dyDescent="0.25">
      <c r="A6" s="7" t="s">
        <v>14</v>
      </c>
      <c r="B6" s="8">
        <f>VLOOKUP(B4,Lønnstabell!A:B,2,FALSE)</f>
        <v>935300</v>
      </c>
      <c r="C6" s="8"/>
      <c r="D6" s="8"/>
      <c r="E6" s="8">
        <v>100</v>
      </c>
      <c r="F6" s="8">
        <f>IF(D4="Under 60",1610,(IF(D4="60-61",1574,1491)))</f>
        <v>1610</v>
      </c>
      <c r="H6" s="7" t="s">
        <v>47</v>
      </c>
      <c r="I6" s="7">
        <v>67</v>
      </c>
      <c r="J6" s="7">
        <v>162</v>
      </c>
      <c r="K6" s="7">
        <v>616</v>
      </c>
      <c r="L6" s="7">
        <v>32</v>
      </c>
      <c r="M6" s="7">
        <v>130</v>
      </c>
    </row>
    <row r="7" spans="1:13" x14ac:dyDescent="0.25">
      <c r="H7" s="7" t="s">
        <v>6</v>
      </c>
      <c r="I7" s="7">
        <v>51</v>
      </c>
      <c r="J7" s="7"/>
      <c r="K7" s="7"/>
      <c r="L7" s="7"/>
      <c r="M7" s="7">
        <f t="shared" ref="M7:M18" si="0">L7*5</f>
        <v>0</v>
      </c>
    </row>
    <row r="8" spans="1:13" x14ac:dyDescent="0.25">
      <c r="A8" s="12" t="s">
        <v>15</v>
      </c>
      <c r="B8" s="11">
        <f>IF(E4,F6*E4/100,F4)</f>
        <v>1610</v>
      </c>
      <c r="C8" s="3"/>
      <c r="D8" s="3"/>
      <c r="H8" s="7" t="s">
        <v>8</v>
      </c>
      <c r="I8" s="7">
        <v>88</v>
      </c>
      <c r="J8" s="7">
        <v>100</v>
      </c>
      <c r="K8" s="7">
        <v>222</v>
      </c>
      <c r="L8" s="7">
        <v>32</v>
      </c>
      <c r="M8" s="7">
        <v>140</v>
      </c>
    </row>
    <row r="9" spans="1:13" x14ac:dyDescent="0.25">
      <c r="A9" s="12"/>
      <c r="B9" s="11"/>
      <c r="C9" s="3"/>
      <c r="D9" s="3"/>
      <c r="H9" s="7" t="s">
        <v>51</v>
      </c>
      <c r="I9" s="7">
        <v>62</v>
      </c>
      <c r="J9" s="7">
        <v>32</v>
      </c>
      <c r="K9" s="7">
        <v>424</v>
      </c>
      <c r="L9" s="7">
        <v>32</v>
      </c>
      <c r="M9" s="7">
        <v>0</v>
      </c>
    </row>
    <row r="10" spans="1:13" x14ac:dyDescent="0.25">
      <c r="A10" s="45"/>
      <c r="H10" s="7" t="s">
        <v>52</v>
      </c>
      <c r="I10" s="7">
        <v>62</v>
      </c>
      <c r="J10" s="7"/>
      <c r="K10" s="7">
        <v>170</v>
      </c>
      <c r="L10" s="7"/>
      <c r="M10" s="7">
        <v>0</v>
      </c>
    </row>
    <row r="11" spans="1:13" x14ac:dyDescent="0.25">
      <c r="A11" s="2" t="s">
        <v>13</v>
      </c>
      <c r="B11" s="15">
        <f>B6*B8/F6</f>
        <v>935300</v>
      </c>
      <c r="C11" s="46"/>
      <c r="D11" s="46"/>
      <c r="H11" s="7" t="s">
        <v>48</v>
      </c>
      <c r="I11" s="7">
        <v>84</v>
      </c>
      <c r="J11" s="7">
        <v>150</v>
      </c>
      <c r="K11" s="7">
        <v>665</v>
      </c>
      <c r="L11" s="7">
        <v>32</v>
      </c>
      <c r="M11" s="7">
        <v>140</v>
      </c>
    </row>
    <row r="12" spans="1:13" x14ac:dyDescent="0.25">
      <c r="A12" s="12" t="s">
        <v>24</v>
      </c>
      <c r="B12" s="40">
        <f>B11*C12</f>
        <v>112236</v>
      </c>
      <c r="C12" s="41">
        <v>0.12</v>
      </c>
      <c r="H12" s="7" t="s">
        <v>49</v>
      </c>
      <c r="I12" s="7">
        <v>84</v>
      </c>
      <c r="J12" s="7">
        <v>146</v>
      </c>
      <c r="K12" s="7">
        <v>650</v>
      </c>
      <c r="L12" s="7">
        <v>32</v>
      </c>
      <c r="M12" s="7">
        <v>137</v>
      </c>
    </row>
    <row r="13" spans="1:13" x14ac:dyDescent="0.25">
      <c r="A13" s="30" t="s">
        <v>25</v>
      </c>
      <c r="B13" s="39">
        <f>B11-B12</f>
        <v>823064</v>
      </c>
      <c r="C13" s="9"/>
      <c r="H13" s="7" t="s">
        <v>50</v>
      </c>
      <c r="I13" s="7">
        <v>84</v>
      </c>
      <c r="J13" s="7">
        <v>136</v>
      </c>
      <c r="K13" s="7">
        <v>616</v>
      </c>
      <c r="L13" s="7">
        <v>32</v>
      </c>
      <c r="M13" s="7">
        <v>130</v>
      </c>
    </row>
    <row r="14" spans="1:13" x14ac:dyDescent="0.25">
      <c r="A14" s="12" t="s">
        <v>26</v>
      </c>
      <c r="B14" s="14">
        <f>B11*C14</f>
        <v>280590</v>
      </c>
      <c r="C14" s="10">
        <v>0.3</v>
      </c>
      <c r="D14" s="11" t="s">
        <v>20</v>
      </c>
      <c r="E14" s="3"/>
      <c r="F14" s="3"/>
      <c r="H14" s="7" t="s">
        <v>4</v>
      </c>
      <c r="I14" s="7">
        <v>80</v>
      </c>
      <c r="J14" s="7"/>
      <c r="K14" s="7"/>
      <c r="L14" s="7"/>
      <c r="M14" s="7">
        <f t="shared" si="0"/>
        <v>0</v>
      </c>
    </row>
    <row r="15" spans="1:13" x14ac:dyDescent="0.25">
      <c r="A15" s="12" t="s">
        <v>16</v>
      </c>
      <c r="B15" s="14">
        <f>C15*B8/F6</f>
        <v>384000</v>
      </c>
      <c r="C15" s="12">
        <v>384000</v>
      </c>
      <c r="D15" s="11" t="s">
        <v>20</v>
      </c>
      <c r="E15" s="3"/>
      <c r="F15" s="3"/>
      <c r="H15" s="7" t="s">
        <v>5</v>
      </c>
      <c r="I15" s="7">
        <v>59</v>
      </c>
      <c r="J15" s="7"/>
      <c r="K15" s="7"/>
      <c r="L15" s="7"/>
      <c r="M15" s="7">
        <f t="shared" si="0"/>
        <v>0</v>
      </c>
    </row>
    <row r="16" spans="1:13" ht="15.75" x14ac:dyDescent="0.25">
      <c r="A16" s="19" t="s">
        <v>17</v>
      </c>
      <c r="B16" s="20">
        <f>SUM(B11,B14,B15)</f>
        <v>1599890</v>
      </c>
      <c r="H16" s="7" t="s">
        <v>9</v>
      </c>
      <c r="I16" s="7">
        <v>56</v>
      </c>
      <c r="J16" s="7"/>
      <c r="K16" s="7"/>
      <c r="L16" s="7"/>
      <c r="M16" s="7">
        <f t="shared" si="0"/>
        <v>0</v>
      </c>
    </row>
    <row r="17" spans="1:13" x14ac:dyDescent="0.25">
      <c r="B17" s="13"/>
      <c r="H17" s="7" t="s">
        <v>3</v>
      </c>
      <c r="I17" s="7">
        <v>51</v>
      </c>
      <c r="J17" s="7">
        <v>28</v>
      </c>
      <c r="K17" s="7">
        <v>423.75</v>
      </c>
      <c r="L17" s="7">
        <v>32</v>
      </c>
      <c r="M17" s="7">
        <v>0</v>
      </c>
    </row>
    <row r="18" spans="1:13" x14ac:dyDescent="0.25">
      <c r="A18" s="2" t="s">
        <v>18</v>
      </c>
      <c r="B18" s="15">
        <f>B16*C18</f>
        <v>399972.5</v>
      </c>
      <c r="C18" s="18">
        <v>0.25</v>
      </c>
      <c r="H18" s="7" t="s">
        <v>10</v>
      </c>
      <c r="I18" s="7">
        <v>34</v>
      </c>
      <c r="J18" s="7"/>
      <c r="K18" s="7"/>
      <c r="L18" s="7"/>
      <c r="M18" s="7">
        <f t="shared" si="0"/>
        <v>0</v>
      </c>
    </row>
    <row r="19" spans="1:13" ht="15.75" x14ac:dyDescent="0.25">
      <c r="A19" s="16" t="s">
        <v>19</v>
      </c>
      <c r="B19" s="17">
        <f>SUM(B16,B18)</f>
        <v>1999862.5</v>
      </c>
      <c r="C19" s="47"/>
      <c r="D19" s="47"/>
    </row>
    <row r="21" spans="1:13" x14ac:dyDescent="0.25">
      <c r="A21" s="7" t="s">
        <v>34</v>
      </c>
      <c r="B21" s="7"/>
      <c r="C21" s="3"/>
      <c r="D21" s="3"/>
    </row>
    <row r="22" spans="1:13" x14ac:dyDescent="0.25">
      <c r="A22" s="21" t="s">
        <v>36</v>
      </c>
      <c r="B22" s="22">
        <f>IF(C4="Ja",B8*K11/(K11+M11)/2,B8/2)</f>
        <v>665</v>
      </c>
      <c r="C22" s="48"/>
      <c r="D22" s="48"/>
    </row>
    <row r="23" spans="1:13" x14ac:dyDescent="0.25">
      <c r="A23" s="21" t="s">
        <v>40</v>
      </c>
      <c r="B23" s="22">
        <f>(B8/2)-B22</f>
        <v>140</v>
      </c>
      <c r="C23" s="48"/>
      <c r="D23" s="48"/>
    </row>
    <row r="24" spans="1:13" x14ac:dyDescent="0.25">
      <c r="A24" s="21" t="s">
        <v>37</v>
      </c>
      <c r="B24" s="22">
        <f>B8/2</f>
        <v>805</v>
      </c>
      <c r="C24" s="48"/>
      <c r="D24" s="48"/>
    </row>
    <row r="25" spans="1:13" x14ac:dyDescent="0.25">
      <c r="C25" s="49"/>
      <c r="D25" s="49"/>
    </row>
    <row r="26" spans="1:13" x14ac:dyDescent="0.25">
      <c r="A26" s="7" t="s">
        <v>21</v>
      </c>
      <c r="B26" s="7"/>
      <c r="C26" s="28"/>
      <c r="D26" s="28"/>
    </row>
    <row r="27" spans="1:13" x14ac:dyDescent="0.25">
      <c r="A27" s="21" t="s">
        <v>22</v>
      </c>
      <c r="B27" s="22">
        <f>B16/2</f>
        <v>799945</v>
      </c>
      <c r="C27" s="48"/>
      <c r="D27" s="48"/>
    </row>
    <row r="28" spans="1:13" x14ac:dyDescent="0.25">
      <c r="A28" s="21" t="s">
        <v>23</v>
      </c>
      <c r="B28" s="22">
        <f>B16/2</f>
        <v>799945</v>
      </c>
      <c r="C28" s="48"/>
      <c r="D28" s="48"/>
    </row>
  </sheetData>
  <sheetProtection sheet="1" selectLockedCells="1"/>
  <dataValidations count="3">
    <dataValidation type="list" allowBlank="1" showInputMessage="1" showErrorMessage="1" sqref="C4">
      <formula1>"Ja, Nei"</formula1>
    </dataValidation>
    <dataValidation type="list" allowBlank="1" showInputMessage="1" showErrorMessage="1" sqref="D4">
      <formula1>"Under 60, 60-61, 62-70,"</formula1>
    </dataValidation>
    <dataValidation type="list" allowBlank="1" showInputMessage="1" showErrorMessage="1" error="Ugyldig valg - velg fra liste" sqref="A4">
      <formula1>$H$4:$H$18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4"/>
  <sheetViews>
    <sheetView workbookViewId="0">
      <selection activeCell="B6" sqref="B6"/>
    </sheetView>
  </sheetViews>
  <sheetFormatPr baseColWidth="10" defaultColWidth="11.42578125" defaultRowHeight="15" x14ac:dyDescent="0.25"/>
  <cols>
    <col min="1" max="1" width="33.28515625" bestFit="1" customWidth="1"/>
    <col min="5" max="5" width="21.5703125" bestFit="1" customWidth="1"/>
    <col min="6" max="6" width="18.140625" bestFit="1" customWidth="1"/>
    <col min="8" max="8" width="27.85546875" bestFit="1" customWidth="1"/>
    <col min="10" max="10" width="21.140625" hidden="1" customWidth="1"/>
    <col min="11" max="11" width="20.42578125" customWidth="1"/>
    <col min="12" max="12" width="20.42578125" hidden="1" customWidth="1"/>
    <col min="13" max="13" width="20.42578125" customWidth="1"/>
  </cols>
  <sheetData>
    <row r="3" spans="1:13" s="23" customFormat="1" ht="31.5" customHeight="1" x14ac:dyDescent="0.25">
      <c r="A3" s="25" t="s">
        <v>11</v>
      </c>
      <c r="B3" s="25" t="s">
        <v>12</v>
      </c>
      <c r="C3" s="25" t="s">
        <v>41</v>
      </c>
      <c r="D3" s="25" t="s">
        <v>44</v>
      </c>
      <c r="E3" s="25" t="s">
        <v>35</v>
      </c>
      <c r="F3" s="26"/>
      <c r="H3" s="25" t="s">
        <v>0</v>
      </c>
      <c r="I3" s="25" t="s">
        <v>7</v>
      </c>
      <c r="J3" s="25" t="s">
        <v>29</v>
      </c>
      <c r="K3" s="25" t="s">
        <v>28</v>
      </c>
      <c r="L3" s="25" t="s">
        <v>38</v>
      </c>
      <c r="M3" s="25" t="s">
        <v>39</v>
      </c>
    </row>
    <row r="4" spans="1:13" x14ac:dyDescent="0.25">
      <c r="A4" s="24" t="s">
        <v>1</v>
      </c>
      <c r="B4" s="24">
        <v>84</v>
      </c>
      <c r="C4" s="24" t="s">
        <v>42</v>
      </c>
      <c r="D4" s="24" t="s">
        <v>53</v>
      </c>
      <c r="E4" s="34">
        <v>500000</v>
      </c>
      <c r="F4" s="27"/>
      <c r="H4" s="7" t="s">
        <v>45</v>
      </c>
      <c r="I4" s="7">
        <v>67</v>
      </c>
      <c r="J4" s="7">
        <v>178</v>
      </c>
      <c r="K4" s="7">
        <f>J4*5</f>
        <v>890</v>
      </c>
      <c r="L4" s="7">
        <v>32</v>
      </c>
      <c r="M4" s="7">
        <f>L4*5</f>
        <v>160</v>
      </c>
    </row>
    <row r="5" spans="1:13" x14ac:dyDescent="0.25">
      <c r="H5" s="7" t="s">
        <v>46</v>
      </c>
      <c r="I5" s="7">
        <v>67</v>
      </c>
      <c r="J5" s="7">
        <v>174</v>
      </c>
      <c r="K5" s="7">
        <f>J5*5</f>
        <v>870</v>
      </c>
      <c r="L5" s="7">
        <v>32</v>
      </c>
      <c r="M5" s="7">
        <f>L5*5</f>
        <v>160</v>
      </c>
    </row>
    <row r="6" spans="1:13" x14ac:dyDescent="0.25">
      <c r="A6" s="7" t="s">
        <v>14</v>
      </c>
      <c r="B6" s="35">
        <f>VLOOKUP(B4,Lønnstabell!A:B,2,FALSE)</f>
        <v>935300</v>
      </c>
      <c r="C6" s="35"/>
      <c r="D6" s="35"/>
      <c r="E6" s="8">
        <v>100</v>
      </c>
      <c r="F6" s="8">
        <f>IF(D4="Under 60",1820,(IF(D4="60-61",1780,1680)))</f>
        <v>1820</v>
      </c>
      <c r="H6" s="7" t="s">
        <v>47</v>
      </c>
      <c r="I6" s="7">
        <v>67</v>
      </c>
      <c r="J6" s="7">
        <v>162</v>
      </c>
      <c r="K6" s="7">
        <f>J6*5</f>
        <v>810</v>
      </c>
      <c r="L6" s="7">
        <v>32</v>
      </c>
      <c r="M6" s="7">
        <f>L6*5</f>
        <v>160</v>
      </c>
    </row>
    <row r="7" spans="1:13" x14ac:dyDescent="0.25">
      <c r="A7" s="42" t="s">
        <v>32</v>
      </c>
      <c r="B7" s="43">
        <f>B6/F6</f>
        <v>513.90109890109886</v>
      </c>
      <c r="C7" s="4"/>
      <c r="D7" s="4"/>
      <c r="H7" s="7" t="s">
        <v>6</v>
      </c>
      <c r="I7" s="7">
        <v>51</v>
      </c>
      <c r="J7" s="7"/>
      <c r="K7" s="7"/>
      <c r="L7" s="7"/>
      <c r="M7" s="7"/>
    </row>
    <row r="8" spans="1:13" x14ac:dyDescent="0.25">
      <c r="A8" s="12" t="s">
        <v>24</v>
      </c>
      <c r="B8" s="44">
        <f>B7*C8</f>
        <v>61.668131868131859</v>
      </c>
      <c r="C8" s="41">
        <v>0.12</v>
      </c>
      <c r="H8" s="7" t="s">
        <v>8</v>
      </c>
      <c r="I8" s="7">
        <v>88</v>
      </c>
      <c r="J8" s="7">
        <v>100</v>
      </c>
      <c r="K8" s="7">
        <f>J8*5</f>
        <v>500</v>
      </c>
      <c r="L8" s="7">
        <v>32</v>
      </c>
      <c r="M8" s="7">
        <f t="shared" ref="M8:M16" si="0">L8*5</f>
        <v>160</v>
      </c>
    </row>
    <row r="9" spans="1:13" x14ac:dyDescent="0.25">
      <c r="A9" s="30" t="s">
        <v>25</v>
      </c>
      <c r="B9" s="6">
        <f>B7-B8</f>
        <v>452.232967032967</v>
      </c>
      <c r="C9" s="4"/>
      <c r="D9" s="4"/>
      <c r="H9" s="7" t="s">
        <v>2</v>
      </c>
      <c r="I9" s="7">
        <v>62</v>
      </c>
      <c r="J9" s="7">
        <v>32</v>
      </c>
      <c r="K9" s="7">
        <f>J9*5</f>
        <v>160</v>
      </c>
      <c r="L9" s="7">
        <v>32</v>
      </c>
      <c r="M9" s="7">
        <f t="shared" si="0"/>
        <v>160</v>
      </c>
    </row>
    <row r="10" spans="1:13" x14ac:dyDescent="0.25">
      <c r="A10" s="12" t="s">
        <v>26</v>
      </c>
      <c r="B10" s="14">
        <f>B7*C10</f>
        <v>154.17032967032966</v>
      </c>
      <c r="C10" s="10">
        <v>0.3</v>
      </c>
      <c r="D10" s="11" t="s">
        <v>20</v>
      </c>
      <c r="E10" s="3"/>
      <c r="F10" s="3"/>
      <c r="H10" s="7" t="s">
        <v>48</v>
      </c>
      <c r="I10" s="7">
        <v>84</v>
      </c>
      <c r="J10" s="7">
        <v>150</v>
      </c>
      <c r="K10" s="7">
        <f>J10*5</f>
        <v>750</v>
      </c>
      <c r="L10" s="7">
        <v>32</v>
      </c>
      <c r="M10" s="7">
        <f t="shared" si="0"/>
        <v>160</v>
      </c>
    </row>
    <row r="11" spans="1:13" x14ac:dyDescent="0.25">
      <c r="A11" s="12" t="s">
        <v>16</v>
      </c>
      <c r="B11" s="14">
        <f>C11/F6</f>
        <v>210.98901098901098</v>
      </c>
      <c r="C11" s="36">
        <v>384000</v>
      </c>
      <c r="D11" s="11" t="s">
        <v>20</v>
      </c>
      <c r="E11" s="3"/>
      <c r="F11" s="3"/>
      <c r="H11" s="7" t="s">
        <v>49</v>
      </c>
      <c r="I11" s="7">
        <v>84</v>
      </c>
      <c r="J11" s="7">
        <v>146</v>
      </c>
      <c r="K11" s="7">
        <f>J11*5</f>
        <v>730</v>
      </c>
      <c r="L11" s="7">
        <v>32</v>
      </c>
      <c r="M11" s="7">
        <f t="shared" si="0"/>
        <v>160</v>
      </c>
    </row>
    <row r="12" spans="1:13" x14ac:dyDescent="0.25">
      <c r="A12" s="37" t="s">
        <v>31</v>
      </c>
      <c r="B12" s="38">
        <f>SUM(B7,B10,B11)</f>
        <v>879.06043956043959</v>
      </c>
      <c r="C12" s="50"/>
      <c r="D12" s="50"/>
      <c r="E12" s="29"/>
      <c r="F12" s="3"/>
      <c r="H12" s="7" t="s">
        <v>50</v>
      </c>
      <c r="I12" s="7">
        <v>84</v>
      </c>
      <c r="J12" s="7">
        <v>136</v>
      </c>
      <c r="K12" s="7">
        <f>J12*5</f>
        <v>680</v>
      </c>
      <c r="L12" s="7">
        <v>32</v>
      </c>
      <c r="M12" s="7">
        <f t="shared" si="0"/>
        <v>160</v>
      </c>
    </row>
    <row r="13" spans="1:13" x14ac:dyDescent="0.25">
      <c r="A13" s="12"/>
      <c r="B13" s="14"/>
      <c r="C13" s="46"/>
      <c r="D13" s="46"/>
      <c r="E13" s="29"/>
      <c r="F13" s="3"/>
      <c r="H13" s="7" t="s">
        <v>4</v>
      </c>
      <c r="I13" s="7">
        <v>80</v>
      </c>
      <c r="J13" s="7"/>
      <c r="K13" s="7"/>
      <c r="L13" s="7"/>
      <c r="M13" s="7"/>
    </row>
    <row r="14" spans="1:13" x14ac:dyDescent="0.25">
      <c r="A14" s="12" t="s">
        <v>33</v>
      </c>
      <c r="B14" s="14">
        <f>E4/B12</f>
        <v>568.78910425091726</v>
      </c>
      <c r="C14" s="46"/>
      <c r="D14" s="46"/>
      <c r="H14" s="7" t="s">
        <v>5</v>
      </c>
      <c r="I14" s="7">
        <v>59</v>
      </c>
      <c r="J14" s="7"/>
      <c r="K14" s="7"/>
      <c r="L14" s="7"/>
      <c r="M14" s="7"/>
    </row>
    <row r="15" spans="1:13" x14ac:dyDescent="0.25">
      <c r="A15" s="12"/>
      <c r="B15" s="14"/>
      <c r="C15" s="46"/>
      <c r="D15" s="46"/>
      <c r="H15" s="7" t="s">
        <v>9</v>
      </c>
      <c r="I15" s="7">
        <v>56</v>
      </c>
      <c r="J15" s="7"/>
      <c r="K15" s="7"/>
      <c r="L15" s="7"/>
      <c r="M15" s="7"/>
    </row>
    <row r="16" spans="1:13" x14ac:dyDescent="0.25">
      <c r="A16" s="2"/>
      <c r="B16" s="15"/>
      <c r="C16" s="46"/>
      <c r="D16" s="46"/>
      <c r="E16" s="9"/>
      <c r="H16" s="7" t="s">
        <v>3</v>
      </c>
      <c r="I16" s="7">
        <v>51</v>
      </c>
      <c r="J16" s="7">
        <v>28</v>
      </c>
      <c r="K16" s="7">
        <f>J16*5</f>
        <v>140</v>
      </c>
      <c r="L16" s="7">
        <v>32</v>
      </c>
      <c r="M16" s="7">
        <f t="shared" si="0"/>
        <v>160</v>
      </c>
    </row>
    <row r="17" spans="1:13" x14ac:dyDescent="0.25">
      <c r="A17" s="7" t="s">
        <v>34</v>
      </c>
      <c r="B17" s="7"/>
      <c r="C17" s="3"/>
      <c r="D17" s="3"/>
      <c r="E17" s="31"/>
      <c r="F17" s="28"/>
      <c r="H17" s="7" t="s">
        <v>10</v>
      </c>
      <c r="I17" s="7">
        <v>34</v>
      </c>
      <c r="J17" s="7"/>
      <c r="K17" s="7"/>
      <c r="L17" s="7"/>
      <c r="M17" s="7"/>
    </row>
    <row r="18" spans="1:13" x14ac:dyDescent="0.25">
      <c r="A18" s="21" t="s">
        <v>36</v>
      </c>
      <c r="B18" s="22">
        <f>IF(C4="Ja",B14*K10/(K10+M10)/2,B14/2)</f>
        <v>234.39111438911428</v>
      </c>
      <c r="C18" s="48"/>
      <c r="D18" s="48"/>
      <c r="E18" s="31"/>
      <c r="F18" s="28"/>
    </row>
    <row r="19" spans="1:13" x14ac:dyDescent="0.25">
      <c r="A19" s="21" t="s">
        <v>40</v>
      </c>
      <c r="B19" s="22">
        <f>(B14/2)-B18</f>
        <v>50.003437736344353</v>
      </c>
      <c r="C19" s="48"/>
      <c r="D19" s="48"/>
      <c r="E19" s="31"/>
      <c r="F19" s="28"/>
    </row>
    <row r="20" spans="1:13" x14ac:dyDescent="0.25">
      <c r="A20" s="21" t="s">
        <v>37</v>
      </c>
      <c r="B20" s="22">
        <f>B14/2</f>
        <v>284.39455212545863</v>
      </c>
      <c r="C20" s="48"/>
      <c r="D20" s="48"/>
      <c r="E20" s="28"/>
      <c r="F20" s="28"/>
    </row>
    <row r="21" spans="1:13" ht="15.75" x14ac:dyDescent="0.25">
      <c r="A21" s="32"/>
      <c r="B21" s="33"/>
      <c r="C21" s="33"/>
      <c r="D21" s="33"/>
      <c r="E21" s="28"/>
      <c r="F21" s="28"/>
    </row>
    <row r="22" spans="1:13" x14ac:dyDescent="0.25">
      <c r="A22" s="7" t="s">
        <v>21</v>
      </c>
      <c r="B22" s="7"/>
      <c r="C22" s="28"/>
      <c r="D22" s="28"/>
    </row>
    <row r="23" spans="1:13" x14ac:dyDescent="0.25">
      <c r="A23" s="21" t="s">
        <v>22</v>
      </c>
      <c r="B23" s="22">
        <f>E4/2</f>
        <v>250000</v>
      </c>
      <c r="C23" s="48"/>
      <c r="D23" s="48"/>
    </row>
    <row r="24" spans="1:13" x14ac:dyDescent="0.25">
      <c r="A24" s="21" t="s">
        <v>23</v>
      </c>
      <c r="B24" s="22">
        <f>E4/2</f>
        <v>250000</v>
      </c>
      <c r="C24" s="48"/>
      <c r="D24" s="48"/>
    </row>
  </sheetData>
  <sheetProtection selectLockedCells="1"/>
  <dataValidations count="3">
    <dataValidation type="list" allowBlank="1" showInputMessage="1" showErrorMessage="1" sqref="D4">
      <formula1>"Under 60, 60-61, 62-70,"</formula1>
    </dataValidation>
    <dataValidation type="list" allowBlank="1" showInputMessage="1" showErrorMessage="1" sqref="C4">
      <formula1>"Ja, Nei"</formula1>
    </dataValidation>
    <dataValidation type="list" allowBlank="1" showInputMessage="1" showErrorMessage="1" error="Ugyldig valg - velg fra liste" sqref="A4">
      <formula1>$H$4:$H$17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0"/>
  <sheetViews>
    <sheetView workbookViewId="0">
      <selection activeCell="C86" sqref="C86"/>
    </sheetView>
  </sheetViews>
  <sheetFormatPr baseColWidth="10" defaultColWidth="11.42578125" defaultRowHeight="15" x14ac:dyDescent="0.25"/>
  <cols>
    <col min="1" max="1" width="12.42578125" customWidth="1"/>
    <col min="2" max="2" width="17" customWidth="1"/>
    <col min="3" max="3" width="11.42578125" style="1"/>
  </cols>
  <sheetData>
    <row r="1" spans="1:7" x14ac:dyDescent="0.25">
      <c r="A1" s="53" t="s">
        <v>54</v>
      </c>
      <c r="B1" s="53"/>
      <c r="C1" s="53"/>
      <c r="D1" s="53"/>
      <c r="E1" s="53"/>
    </row>
    <row r="2" spans="1:7" ht="17.25" x14ac:dyDescent="0.25">
      <c r="A2" s="60" t="s">
        <v>55</v>
      </c>
      <c r="B2" s="60"/>
      <c r="C2" s="60"/>
      <c r="D2" s="60"/>
      <c r="E2" s="60"/>
    </row>
    <row r="3" spans="1:7" ht="21" x14ac:dyDescent="0.35">
      <c r="A3" s="54" t="s">
        <v>56</v>
      </c>
      <c r="B3" s="53"/>
      <c r="C3" s="53"/>
      <c r="D3" s="53"/>
      <c r="E3" s="53"/>
    </row>
    <row r="4" spans="1:7" x14ac:dyDescent="0.25">
      <c r="A4" s="53"/>
      <c r="B4" s="53"/>
      <c r="C4" s="53"/>
      <c r="D4" s="53"/>
      <c r="E4" s="53"/>
    </row>
    <row r="5" spans="1:7" ht="15" customHeight="1" x14ac:dyDescent="0.25">
      <c r="A5" s="55" t="s">
        <v>57</v>
      </c>
      <c r="B5" s="56" t="s">
        <v>58</v>
      </c>
      <c r="C5" s="53"/>
      <c r="D5" s="55"/>
      <c r="E5" s="55"/>
    </row>
    <row r="6" spans="1:7" ht="15" customHeight="1" x14ac:dyDescent="0.25">
      <c r="A6" s="58">
        <v>19</v>
      </c>
      <c r="B6" s="59">
        <v>319800</v>
      </c>
      <c r="C6" s="53"/>
      <c r="D6" s="58"/>
      <c r="E6" s="57"/>
    </row>
    <row r="7" spans="1:7" x14ac:dyDescent="0.25">
      <c r="A7" s="58">
        <v>20</v>
      </c>
      <c r="B7" s="59">
        <v>323300</v>
      </c>
      <c r="C7" s="53"/>
      <c r="D7" s="58"/>
      <c r="E7" s="57"/>
    </row>
    <row r="8" spans="1:7" x14ac:dyDescent="0.25">
      <c r="A8" s="58">
        <v>21</v>
      </c>
      <c r="B8" s="59">
        <v>327300</v>
      </c>
      <c r="C8" s="53"/>
      <c r="D8" s="58"/>
      <c r="E8" s="57"/>
    </row>
    <row r="9" spans="1:7" x14ac:dyDescent="0.25">
      <c r="A9" s="58">
        <v>22</v>
      </c>
      <c r="B9" s="59">
        <v>330900</v>
      </c>
      <c r="C9" s="53"/>
      <c r="D9" s="58"/>
      <c r="E9" s="57"/>
      <c r="F9" s="5"/>
      <c r="G9" s="5"/>
    </row>
    <row r="10" spans="1:7" x14ac:dyDescent="0.25">
      <c r="A10" s="58">
        <v>23</v>
      </c>
      <c r="B10" s="59">
        <v>334800</v>
      </c>
      <c r="C10" s="53"/>
      <c r="D10" s="58"/>
      <c r="E10" s="57"/>
      <c r="F10" s="5"/>
      <c r="G10" s="5"/>
    </row>
    <row r="11" spans="1:7" x14ac:dyDescent="0.25">
      <c r="A11" s="58">
        <v>24</v>
      </c>
      <c r="B11" s="59">
        <v>338800</v>
      </c>
      <c r="C11" s="53"/>
      <c r="D11" s="58"/>
      <c r="E11" s="57"/>
      <c r="F11" s="5"/>
      <c r="G11" s="5"/>
    </row>
    <row r="12" spans="1:7" x14ac:dyDescent="0.25">
      <c r="A12" s="58">
        <v>25</v>
      </c>
      <c r="B12" s="59">
        <v>343000</v>
      </c>
      <c r="C12" s="53"/>
      <c r="D12" s="58"/>
      <c r="E12" s="57"/>
      <c r="F12" s="5"/>
      <c r="G12" s="5"/>
    </row>
    <row r="13" spans="1:7" x14ac:dyDescent="0.25">
      <c r="A13" s="58">
        <v>26</v>
      </c>
      <c r="B13" s="59">
        <v>347300</v>
      </c>
      <c r="C13" s="53"/>
      <c r="D13" s="58"/>
      <c r="E13" s="57"/>
      <c r="F13" s="5"/>
      <c r="G13" s="5"/>
    </row>
    <row r="14" spans="1:7" x14ac:dyDescent="0.25">
      <c r="A14" s="58">
        <v>27</v>
      </c>
      <c r="B14" s="59">
        <v>351300</v>
      </c>
      <c r="C14" s="53"/>
      <c r="D14" s="58"/>
      <c r="E14" s="57"/>
      <c r="F14" s="5"/>
      <c r="G14" s="5"/>
    </row>
    <row r="15" spans="1:7" x14ac:dyDescent="0.25">
      <c r="A15" s="58">
        <v>28</v>
      </c>
      <c r="B15" s="59">
        <v>355300</v>
      </c>
      <c r="C15" s="53"/>
      <c r="D15" s="58"/>
      <c r="E15" s="57"/>
      <c r="F15" s="5"/>
      <c r="G15" s="5"/>
    </row>
    <row r="16" spans="1:7" x14ac:dyDescent="0.25">
      <c r="A16" s="58">
        <v>29</v>
      </c>
      <c r="B16" s="59">
        <v>359100</v>
      </c>
      <c r="C16" s="53"/>
      <c r="D16" s="58"/>
      <c r="E16" s="57"/>
      <c r="F16" s="5"/>
      <c r="G16" s="5"/>
    </row>
    <row r="17" spans="1:7" x14ac:dyDescent="0.25">
      <c r="A17" s="58">
        <v>30</v>
      </c>
      <c r="B17" s="59">
        <v>363100</v>
      </c>
      <c r="C17" s="53"/>
      <c r="D17" s="58"/>
      <c r="E17" s="57"/>
      <c r="F17" s="5"/>
      <c r="G17" s="5"/>
    </row>
    <row r="18" spans="1:7" x14ac:dyDescent="0.25">
      <c r="A18" s="58">
        <v>31</v>
      </c>
      <c r="B18" s="59">
        <v>366700</v>
      </c>
      <c r="C18" s="53"/>
      <c r="D18" s="58"/>
      <c r="E18" s="57"/>
      <c r="F18" s="5"/>
      <c r="G18" s="5"/>
    </row>
    <row r="19" spans="1:7" x14ac:dyDescent="0.25">
      <c r="A19" s="58">
        <v>32</v>
      </c>
      <c r="B19" s="59">
        <v>370900</v>
      </c>
      <c r="C19" s="53"/>
      <c r="D19" s="58"/>
      <c r="E19" s="57"/>
      <c r="F19" s="5"/>
      <c r="G19" s="5"/>
    </row>
    <row r="20" spans="1:7" x14ac:dyDescent="0.25">
      <c r="A20" s="58">
        <v>33</v>
      </c>
      <c r="B20" s="59">
        <v>374800</v>
      </c>
      <c r="C20" s="53"/>
      <c r="D20" s="58"/>
      <c r="E20" s="57"/>
      <c r="F20" s="5"/>
      <c r="G20" s="5"/>
    </row>
    <row r="21" spans="1:7" x14ac:dyDescent="0.25">
      <c r="A21" s="58">
        <v>34</v>
      </c>
      <c r="B21" s="59">
        <v>379000</v>
      </c>
      <c r="C21" s="53"/>
      <c r="D21" s="58"/>
      <c r="E21" s="57"/>
      <c r="F21" s="5"/>
      <c r="G21" s="5"/>
    </row>
    <row r="22" spans="1:7" x14ac:dyDescent="0.25">
      <c r="A22" s="58">
        <v>35</v>
      </c>
      <c r="B22" s="59">
        <v>383200</v>
      </c>
      <c r="C22" s="53"/>
      <c r="D22" s="58"/>
      <c r="E22" s="57"/>
      <c r="F22" s="5"/>
      <c r="G22" s="5"/>
    </row>
    <row r="23" spans="1:7" x14ac:dyDescent="0.25">
      <c r="A23" s="58">
        <v>36</v>
      </c>
      <c r="B23" s="59">
        <v>387500</v>
      </c>
      <c r="C23" s="53"/>
      <c r="D23" s="58"/>
      <c r="E23" s="57"/>
      <c r="F23" s="5"/>
      <c r="G23" s="5"/>
    </row>
    <row r="24" spans="1:7" x14ac:dyDescent="0.25">
      <c r="A24" s="58">
        <v>37</v>
      </c>
      <c r="B24" s="59">
        <v>392300</v>
      </c>
      <c r="C24" s="53"/>
      <c r="D24" s="58"/>
      <c r="E24" s="57"/>
      <c r="F24" s="5"/>
      <c r="G24" s="5"/>
    </row>
    <row r="25" spans="1:7" x14ac:dyDescent="0.25">
      <c r="A25" s="58">
        <v>38</v>
      </c>
      <c r="B25" s="59">
        <v>397100</v>
      </c>
      <c r="C25" s="53"/>
      <c r="D25" s="58"/>
      <c r="E25" s="57"/>
      <c r="F25" s="5"/>
      <c r="G25" s="5"/>
    </row>
    <row r="26" spans="1:7" x14ac:dyDescent="0.25">
      <c r="A26" s="58">
        <v>39</v>
      </c>
      <c r="B26" s="59">
        <v>401800</v>
      </c>
      <c r="C26" s="53"/>
      <c r="D26" s="58"/>
      <c r="E26" s="57"/>
      <c r="F26" s="5"/>
      <c r="G26" s="5"/>
    </row>
    <row r="27" spans="1:7" x14ac:dyDescent="0.25">
      <c r="A27" s="58">
        <v>40</v>
      </c>
      <c r="B27" s="59">
        <v>406900</v>
      </c>
      <c r="C27" s="53"/>
      <c r="D27" s="58"/>
      <c r="E27" s="57"/>
      <c r="F27" s="5"/>
      <c r="G27" s="5"/>
    </row>
    <row r="28" spans="1:7" x14ac:dyDescent="0.25">
      <c r="A28" s="58">
        <v>41</v>
      </c>
      <c r="B28" s="59">
        <v>412000</v>
      </c>
      <c r="C28" s="53"/>
      <c r="D28" s="58"/>
      <c r="E28" s="57"/>
      <c r="F28" s="5"/>
      <c r="G28" s="5"/>
    </row>
    <row r="29" spans="1:7" x14ac:dyDescent="0.25">
      <c r="A29" s="58">
        <v>42</v>
      </c>
      <c r="B29" s="59">
        <v>417900</v>
      </c>
      <c r="C29" s="53"/>
      <c r="D29" s="58"/>
      <c r="E29" s="57"/>
      <c r="F29" s="5"/>
      <c r="G29" s="5"/>
    </row>
    <row r="30" spans="1:7" x14ac:dyDescent="0.25">
      <c r="A30" s="58">
        <v>43</v>
      </c>
      <c r="B30" s="59">
        <v>423500</v>
      </c>
      <c r="C30" s="53"/>
      <c r="D30" s="58"/>
      <c r="E30" s="57"/>
      <c r="F30" s="5"/>
      <c r="G30" s="5"/>
    </row>
    <row r="31" spans="1:7" x14ac:dyDescent="0.25">
      <c r="A31" s="58">
        <v>44</v>
      </c>
      <c r="B31" s="59">
        <v>429600</v>
      </c>
      <c r="C31" s="53"/>
      <c r="D31" s="58"/>
      <c r="E31" s="57"/>
      <c r="F31" s="5"/>
      <c r="G31" s="5"/>
    </row>
    <row r="32" spans="1:7" x14ac:dyDescent="0.25">
      <c r="A32" s="58">
        <v>45</v>
      </c>
      <c r="B32" s="59">
        <v>435600</v>
      </c>
      <c r="C32" s="53"/>
      <c r="D32" s="58"/>
      <c r="E32" s="57"/>
      <c r="F32" s="5"/>
      <c r="G32" s="5"/>
    </row>
    <row r="33" spans="1:7" x14ac:dyDescent="0.25">
      <c r="A33" s="58">
        <v>46</v>
      </c>
      <c r="B33" s="59">
        <v>441900</v>
      </c>
      <c r="C33" s="53"/>
      <c r="D33" s="58"/>
      <c r="E33" s="57"/>
      <c r="F33" s="5"/>
      <c r="G33" s="5"/>
    </row>
    <row r="34" spans="1:7" x14ac:dyDescent="0.25">
      <c r="A34" s="58">
        <v>47</v>
      </c>
      <c r="B34" s="59">
        <v>449900</v>
      </c>
      <c r="C34" s="53"/>
      <c r="D34" s="58"/>
      <c r="E34" s="57"/>
      <c r="F34" s="5"/>
      <c r="G34" s="5"/>
    </row>
    <row r="35" spans="1:7" x14ac:dyDescent="0.25">
      <c r="A35" s="58">
        <v>48</v>
      </c>
      <c r="B35" s="59">
        <v>456800</v>
      </c>
      <c r="C35" s="53"/>
      <c r="D35" s="58"/>
      <c r="E35" s="57"/>
      <c r="F35" s="5"/>
      <c r="G35" s="5"/>
    </row>
    <row r="36" spans="1:7" x14ac:dyDescent="0.25">
      <c r="A36" s="58">
        <v>49</v>
      </c>
      <c r="B36" s="59">
        <v>464200</v>
      </c>
      <c r="C36" s="53"/>
      <c r="D36" s="58"/>
      <c r="E36" s="57"/>
      <c r="F36" s="5"/>
      <c r="G36" s="5"/>
    </row>
    <row r="37" spans="1:7" x14ac:dyDescent="0.25">
      <c r="A37" s="58">
        <v>50</v>
      </c>
      <c r="B37" s="59">
        <v>471300</v>
      </c>
      <c r="C37" s="53"/>
      <c r="D37" s="58"/>
      <c r="E37" s="57"/>
      <c r="F37" s="5"/>
      <c r="G37" s="5"/>
    </row>
    <row r="38" spans="1:7" x14ac:dyDescent="0.25">
      <c r="A38" s="58">
        <v>51</v>
      </c>
      <c r="B38" s="59">
        <v>478300</v>
      </c>
      <c r="C38" s="53"/>
      <c r="D38" s="58"/>
      <c r="E38" s="57"/>
      <c r="F38" s="5"/>
      <c r="G38" s="5"/>
    </row>
    <row r="39" spans="1:7" x14ac:dyDescent="0.25">
      <c r="A39" s="58">
        <v>52</v>
      </c>
      <c r="B39" s="59">
        <v>485800</v>
      </c>
      <c r="C39" s="53"/>
      <c r="D39" s="58"/>
      <c r="E39" s="57"/>
      <c r="F39" s="5"/>
      <c r="G39" s="5"/>
    </row>
    <row r="40" spans="1:7" x14ac:dyDescent="0.25">
      <c r="A40" s="58">
        <v>53</v>
      </c>
      <c r="B40" s="59">
        <v>493700</v>
      </c>
      <c r="C40" s="53"/>
      <c r="D40" s="58"/>
      <c r="E40" s="57"/>
      <c r="F40" s="5"/>
      <c r="G40" s="5"/>
    </row>
    <row r="41" spans="1:7" x14ac:dyDescent="0.25">
      <c r="A41" s="58">
        <v>54</v>
      </c>
      <c r="B41" s="59">
        <v>501200</v>
      </c>
      <c r="C41" s="53"/>
      <c r="D41" s="58"/>
      <c r="E41" s="57"/>
      <c r="F41" s="5"/>
      <c r="G41" s="5"/>
    </row>
    <row r="42" spans="1:7" x14ac:dyDescent="0.25">
      <c r="A42" s="58">
        <v>55</v>
      </c>
      <c r="B42" s="59">
        <v>509500</v>
      </c>
      <c r="C42" s="53"/>
      <c r="D42" s="58"/>
      <c r="E42" s="57"/>
      <c r="F42" s="5"/>
      <c r="G42" s="5"/>
    </row>
    <row r="43" spans="1:7" x14ac:dyDescent="0.25">
      <c r="A43" s="58">
        <v>56</v>
      </c>
      <c r="B43" s="59">
        <v>517600</v>
      </c>
      <c r="C43" s="53"/>
      <c r="D43" s="58"/>
      <c r="E43" s="57"/>
      <c r="F43" s="5"/>
      <c r="G43" s="5"/>
    </row>
    <row r="44" spans="1:7" x14ac:dyDescent="0.25">
      <c r="A44" s="58">
        <v>57</v>
      </c>
      <c r="B44" s="59">
        <v>526100</v>
      </c>
      <c r="C44" s="53"/>
      <c r="D44" s="58"/>
      <c r="E44" s="57"/>
      <c r="F44" s="5"/>
      <c r="G44" s="5"/>
    </row>
    <row r="45" spans="1:7" x14ac:dyDescent="0.25">
      <c r="A45" s="58">
        <v>58</v>
      </c>
      <c r="B45" s="59">
        <v>534900</v>
      </c>
      <c r="C45" s="53"/>
      <c r="D45" s="58"/>
      <c r="E45" s="57"/>
      <c r="F45" s="5"/>
      <c r="G45" s="5"/>
    </row>
    <row r="46" spans="1:7" x14ac:dyDescent="0.25">
      <c r="A46" s="58">
        <v>59</v>
      </c>
      <c r="B46" s="59">
        <v>544400</v>
      </c>
      <c r="C46" s="53"/>
      <c r="D46" s="58"/>
      <c r="E46" s="57"/>
      <c r="F46" s="5"/>
      <c r="G46" s="5"/>
    </row>
    <row r="47" spans="1:7" x14ac:dyDescent="0.25">
      <c r="A47" s="58">
        <v>60</v>
      </c>
      <c r="B47" s="59">
        <v>553500</v>
      </c>
      <c r="C47" s="53"/>
      <c r="D47" s="53"/>
      <c r="E47" s="53"/>
      <c r="F47" s="5"/>
      <c r="G47" s="5"/>
    </row>
    <row r="48" spans="1:7" x14ac:dyDescent="0.25">
      <c r="A48" s="58">
        <v>61</v>
      </c>
      <c r="B48" s="59">
        <v>563500</v>
      </c>
      <c r="C48" s="53"/>
      <c r="D48" s="53"/>
      <c r="E48" s="53"/>
      <c r="F48" s="5"/>
      <c r="G48" s="5"/>
    </row>
    <row r="49" spans="1:7" x14ac:dyDescent="0.25">
      <c r="A49" s="58">
        <v>62</v>
      </c>
      <c r="B49" s="59">
        <v>573900</v>
      </c>
      <c r="C49" s="53"/>
      <c r="D49" s="53"/>
      <c r="E49" s="53"/>
      <c r="F49" s="5"/>
      <c r="G49" s="5"/>
    </row>
    <row r="50" spans="1:7" x14ac:dyDescent="0.25">
      <c r="A50" s="58">
        <v>63</v>
      </c>
      <c r="B50" s="59">
        <v>584700</v>
      </c>
      <c r="C50" s="53"/>
      <c r="D50" s="53"/>
      <c r="E50" s="53"/>
      <c r="F50" s="5"/>
      <c r="G50" s="5"/>
    </row>
    <row r="51" spans="1:7" x14ac:dyDescent="0.25">
      <c r="A51" s="58">
        <v>64</v>
      </c>
      <c r="B51" s="59">
        <v>593500</v>
      </c>
      <c r="C51" s="53"/>
      <c r="D51" s="53"/>
      <c r="E51" s="53"/>
      <c r="F51" s="5"/>
      <c r="G51" s="5"/>
    </row>
    <row r="52" spans="1:7" x14ac:dyDescent="0.25">
      <c r="A52" s="58">
        <v>65</v>
      </c>
      <c r="B52" s="59">
        <v>604400</v>
      </c>
      <c r="C52" s="53"/>
      <c r="D52" s="53"/>
      <c r="E52" s="53"/>
      <c r="F52" s="5"/>
      <c r="G52" s="5"/>
    </row>
    <row r="53" spans="1:7" x14ac:dyDescent="0.25">
      <c r="A53" s="58">
        <v>66</v>
      </c>
      <c r="B53" s="59">
        <v>615000</v>
      </c>
      <c r="C53" s="53"/>
      <c r="D53" s="53"/>
      <c r="E53" s="53"/>
      <c r="F53" s="5"/>
      <c r="G53" s="5"/>
    </row>
    <row r="54" spans="1:7" x14ac:dyDescent="0.25">
      <c r="A54" s="58">
        <v>67</v>
      </c>
      <c r="B54" s="59">
        <v>626300</v>
      </c>
      <c r="C54" s="53"/>
      <c r="D54" s="53"/>
      <c r="E54" s="53"/>
      <c r="F54" s="5"/>
      <c r="G54" s="5"/>
    </row>
    <row r="55" spans="1:7" x14ac:dyDescent="0.25">
      <c r="A55" s="58">
        <v>68</v>
      </c>
      <c r="B55" s="59">
        <v>636700</v>
      </c>
      <c r="C55" s="53"/>
      <c r="D55" s="53"/>
      <c r="E55" s="53"/>
      <c r="F55" s="5"/>
      <c r="G55" s="5"/>
    </row>
    <row r="56" spans="1:7" x14ac:dyDescent="0.25">
      <c r="A56" s="58">
        <v>69</v>
      </c>
      <c r="B56" s="59">
        <v>648700</v>
      </c>
      <c r="C56" s="53"/>
      <c r="D56" s="53"/>
      <c r="E56" s="53"/>
      <c r="F56" s="5"/>
      <c r="G56" s="5"/>
    </row>
    <row r="57" spans="1:7" x14ac:dyDescent="0.25">
      <c r="A57" s="58">
        <v>70</v>
      </c>
      <c r="B57" s="59">
        <v>661400</v>
      </c>
      <c r="C57" s="53"/>
      <c r="D57" s="53"/>
      <c r="E57" s="53"/>
      <c r="F57" s="5"/>
      <c r="G57" s="5"/>
    </row>
    <row r="58" spans="1:7" x14ac:dyDescent="0.25">
      <c r="A58" s="58">
        <v>71</v>
      </c>
      <c r="B58" s="59">
        <v>677000</v>
      </c>
      <c r="C58" s="53"/>
      <c r="D58" s="53"/>
      <c r="E58" s="53"/>
      <c r="F58" s="5"/>
      <c r="G58" s="5"/>
    </row>
    <row r="59" spans="1:7" x14ac:dyDescent="0.25">
      <c r="A59" s="58">
        <v>72</v>
      </c>
      <c r="B59" s="59">
        <v>689100</v>
      </c>
      <c r="C59" s="53"/>
      <c r="D59" s="53"/>
      <c r="E59" s="53"/>
      <c r="F59" s="5"/>
      <c r="G59" s="5"/>
    </row>
    <row r="60" spans="1:7" x14ac:dyDescent="0.25">
      <c r="A60" s="58">
        <v>73</v>
      </c>
      <c r="B60" s="59">
        <v>701300</v>
      </c>
      <c r="C60" s="53"/>
      <c r="D60" s="53"/>
      <c r="E60" s="53"/>
      <c r="F60" s="5"/>
      <c r="G60" s="5"/>
    </row>
    <row r="61" spans="1:7" x14ac:dyDescent="0.25">
      <c r="A61" s="58">
        <v>74</v>
      </c>
      <c r="B61" s="59">
        <v>714000</v>
      </c>
      <c r="C61" s="53"/>
      <c r="D61" s="53"/>
      <c r="E61" s="53"/>
      <c r="F61" s="5"/>
      <c r="G61" s="5"/>
    </row>
    <row r="62" spans="1:7" x14ac:dyDescent="0.25">
      <c r="A62" s="58">
        <v>75</v>
      </c>
      <c r="B62" s="59">
        <v>728100</v>
      </c>
      <c r="C62" s="53"/>
      <c r="D62" s="53"/>
      <c r="E62" s="53"/>
      <c r="F62" s="5"/>
      <c r="G62" s="5"/>
    </row>
    <row r="63" spans="1:7" x14ac:dyDescent="0.25">
      <c r="A63" s="58">
        <v>76</v>
      </c>
      <c r="B63" s="59">
        <v>746900</v>
      </c>
      <c r="C63" s="53"/>
      <c r="D63" s="53"/>
      <c r="E63" s="53"/>
      <c r="F63" s="5"/>
      <c r="G63" s="5"/>
    </row>
    <row r="64" spans="1:7" x14ac:dyDescent="0.25">
      <c r="A64" s="58">
        <v>77</v>
      </c>
      <c r="B64" s="59">
        <v>765600</v>
      </c>
      <c r="C64" s="53"/>
      <c r="D64" s="53"/>
      <c r="E64" s="53"/>
      <c r="F64" s="5"/>
      <c r="G64" s="5"/>
    </row>
    <row r="65" spans="1:7" x14ac:dyDescent="0.25">
      <c r="A65" s="58">
        <v>78</v>
      </c>
      <c r="B65" s="59">
        <v>790100</v>
      </c>
      <c r="C65" s="53"/>
      <c r="D65" s="53"/>
      <c r="E65" s="53"/>
      <c r="F65" s="5"/>
      <c r="G65" s="5"/>
    </row>
    <row r="66" spans="1:7" x14ac:dyDescent="0.25">
      <c r="A66" s="58">
        <v>79</v>
      </c>
      <c r="B66" s="59">
        <v>814900</v>
      </c>
      <c r="C66" s="53"/>
      <c r="D66" s="53"/>
      <c r="E66" s="53"/>
      <c r="F66" s="5"/>
      <c r="G66" s="5"/>
    </row>
    <row r="67" spans="1:7" x14ac:dyDescent="0.25">
      <c r="A67" s="58">
        <v>80</v>
      </c>
      <c r="B67" s="59">
        <v>839900</v>
      </c>
      <c r="C67" s="53"/>
      <c r="D67" s="53"/>
      <c r="E67" s="53"/>
      <c r="F67" s="5"/>
      <c r="G67" s="5"/>
    </row>
    <row r="68" spans="1:7" x14ac:dyDescent="0.25">
      <c r="A68" s="58">
        <v>81</v>
      </c>
      <c r="B68" s="59">
        <v>864500</v>
      </c>
      <c r="C68" s="53"/>
      <c r="D68" s="53"/>
      <c r="E68" s="53"/>
      <c r="F68" s="5"/>
      <c r="G68" s="5"/>
    </row>
    <row r="69" spans="1:7" x14ac:dyDescent="0.25">
      <c r="A69" s="58">
        <v>82</v>
      </c>
      <c r="B69" s="59">
        <v>888200</v>
      </c>
      <c r="C69" s="53"/>
      <c r="D69" s="53"/>
      <c r="E69" s="53"/>
      <c r="F69" s="5"/>
      <c r="G69" s="5"/>
    </row>
    <row r="70" spans="1:7" x14ac:dyDescent="0.25">
      <c r="A70" s="58">
        <v>83</v>
      </c>
      <c r="B70" s="59">
        <v>911700</v>
      </c>
      <c r="C70" s="53"/>
      <c r="D70" s="53"/>
      <c r="E70" s="53"/>
      <c r="F70" s="5"/>
      <c r="G70" s="5"/>
    </row>
    <row r="71" spans="1:7" x14ac:dyDescent="0.25">
      <c r="A71" s="58">
        <v>84</v>
      </c>
      <c r="B71" s="59">
        <v>935300</v>
      </c>
      <c r="C71" s="53"/>
      <c r="D71" s="53"/>
      <c r="E71" s="53"/>
      <c r="F71" s="5"/>
      <c r="G71" s="5"/>
    </row>
    <row r="72" spans="1:7" x14ac:dyDescent="0.25">
      <c r="A72" s="58">
        <v>85</v>
      </c>
      <c r="B72" s="59">
        <v>965000</v>
      </c>
      <c r="C72" s="53"/>
      <c r="D72" s="53"/>
      <c r="E72" s="53"/>
      <c r="F72" s="5"/>
      <c r="G72" s="5"/>
    </row>
    <row r="73" spans="1:7" x14ac:dyDescent="0.25">
      <c r="A73" s="58">
        <v>86</v>
      </c>
      <c r="B73" s="59">
        <v>994200</v>
      </c>
      <c r="C73" s="53"/>
      <c r="D73" s="53"/>
      <c r="E73" s="53"/>
      <c r="F73" s="5"/>
      <c r="G73" s="5"/>
    </row>
    <row r="74" spans="1:7" x14ac:dyDescent="0.25">
      <c r="A74" s="58">
        <v>87</v>
      </c>
      <c r="B74" s="59">
        <v>1024200</v>
      </c>
      <c r="C74" s="53"/>
      <c r="D74" s="53"/>
      <c r="E74" s="53"/>
      <c r="F74" s="5"/>
      <c r="G74" s="5"/>
    </row>
    <row r="75" spans="1:7" x14ac:dyDescent="0.25">
      <c r="A75" s="58">
        <v>88</v>
      </c>
      <c r="B75" s="59">
        <v>1047600</v>
      </c>
      <c r="C75" s="53"/>
      <c r="D75" s="53"/>
      <c r="E75" s="53"/>
      <c r="F75" s="5"/>
      <c r="G75" s="5"/>
    </row>
    <row r="76" spans="1:7" x14ac:dyDescent="0.25">
      <c r="A76" s="58">
        <v>89</v>
      </c>
      <c r="B76" s="59">
        <v>1071200</v>
      </c>
      <c r="C76" s="53"/>
      <c r="D76" s="53"/>
      <c r="E76" s="53"/>
      <c r="F76" s="5"/>
      <c r="G76" s="5"/>
    </row>
    <row r="77" spans="1:7" x14ac:dyDescent="0.25">
      <c r="A77" s="58">
        <v>90</v>
      </c>
      <c r="B77" s="59">
        <v>1094800</v>
      </c>
      <c r="C77" s="53"/>
      <c r="D77" s="53"/>
      <c r="E77" s="53"/>
      <c r="F77" s="5"/>
      <c r="G77" s="5"/>
    </row>
    <row r="78" spans="1:7" x14ac:dyDescent="0.25">
      <c r="A78" s="58">
        <v>91</v>
      </c>
      <c r="B78" s="59">
        <v>1118700</v>
      </c>
      <c r="C78" s="53"/>
      <c r="D78" s="53"/>
      <c r="E78" s="53"/>
      <c r="F78" s="5"/>
      <c r="G78" s="5"/>
    </row>
    <row r="79" spans="1:7" x14ac:dyDescent="0.25">
      <c r="A79" s="58">
        <v>92</v>
      </c>
      <c r="B79" s="59">
        <v>1142100</v>
      </c>
      <c r="C79" s="53"/>
      <c r="D79" s="53"/>
      <c r="E79" s="53"/>
      <c r="F79" s="5"/>
      <c r="G79" s="5"/>
    </row>
    <row r="80" spans="1:7" x14ac:dyDescent="0.25">
      <c r="A80" s="58">
        <v>93</v>
      </c>
      <c r="B80" s="59">
        <v>1165800</v>
      </c>
      <c r="C80" s="53"/>
      <c r="D80" s="53"/>
      <c r="E80" s="53"/>
      <c r="F80" s="5"/>
      <c r="G80" s="5"/>
    </row>
    <row r="81" spans="1:7" x14ac:dyDescent="0.25">
      <c r="A81" s="58">
        <v>94</v>
      </c>
      <c r="B81" s="59">
        <v>1189400</v>
      </c>
      <c r="C81" s="53"/>
      <c r="D81" s="53"/>
      <c r="E81" s="53"/>
      <c r="F81" s="5"/>
      <c r="G81" s="5"/>
    </row>
    <row r="82" spans="1:7" x14ac:dyDescent="0.25">
      <c r="A82" s="58">
        <v>95</v>
      </c>
      <c r="B82" s="59">
        <v>1213200</v>
      </c>
      <c r="C82" s="53"/>
      <c r="D82" s="53"/>
      <c r="E82" s="53"/>
      <c r="F82" s="5"/>
      <c r="G82" s="5"/>
    </row>
    <row r="83" spans="1:7" x14ac:dyDescent="0.25">
      <c r="A83" s="58">
        <v>96</v>
      </c>
      <c r="B83" s="59">
        <v>1236300</v>
      </c>
      <c r="C83" s="53"/>
      <c r="D83" s="53"/>
      <c r="E83" s="53"/>
      <c r="F83" s="5"/>
      <c r="G83" s="5"/>
    </row>
    <row r="84" spans="1:7" x14ac:dyDescent="0.25">
      <c r="A84" s="58">
        <v>97</v>
      </c>
      <c r="B84" s="59">
        <v>1259500</v>
      </c>
      <c r="C84" s="53"/>
      <c r="D84" s="53"/>
      <c r="E84" s="53"/>
      <c r="F84" s="5"/>
      <c r="G84" s="5"/>
    </row>
    <row r="85" spans="1:7" x14ac:dyDescent="0.25">
      <c r="A85" s="58">
        <v>98</v>
      </c>
      <c r="B85" s="59">
        <v>1282600</v>
      </c>
      <c r="C85" s="53"/>
      <c r="D85" s="53"/>
      <c r="E85" s="53"/>
      <c r="F85" s="5"/>
      <c r="G85" s="5"/>
    </row>
    <row r="86" spans="1:7" x14ac:dyDescent="0.25">
      <c r="A86" s="58">
        <v>99</v>
      </c>
      <c r="B86" s="59">
        <v>1304800</v>
      </c>
      <c r="C86" s="53"/>
      <c r="D86" s="53"/>
      <c r="E86" s="53"/>
      <c r="F86" s="5"/>
      <c r="G86" s="5"/>
    </row>
    <row r="87" spans="1:7" x14ac:dyDescent="0.25">
      <c r="A87" s="58">
        <v>100</v>
      </c>
      <c r="B87" s="59">
        <v>1326900</v>
      </c>
      <c r="C87" s="53"/>
      <c r="D87" s="53"/>
      <c r="E87" s="53"/>
      <c r="F87" s="5"/>
      <c r="G87" s="5"/>
    </row>
    <row r="88" spans="1:7" x14ac:dyDescent="0.25">
      <c r="A88" s="58">
        <v>101</v>
      </c>
      <c r="B88" s="59">
        <v>1349100</v>
      </c>
      <c r="C88" s="53"/>
      <c r="D88" s="53"/>
      <c r="E88" s="53"/>
      <c r="F88" s="5"/>
      <c r="G88" s="5"/>
    </row>
    <row r="89" spans="1:7" x14ac:dyDescent="0.25">
      <c r="A89" s="53"/>
      <c r="B89" s="53"/>
      <c r="C89" s="53"/>
      <c r="D89" s="53"/>
      <c r="E89" s="53"/>
      <c r="F89" s="5"/>
      <c r="G89" s="5"/>
    </row>
    <row r="90" spans="1:7" ht="15" customHeight="1" x14ac:dyDescent="0.25">
      <c r="A90" s="61" t="s">
        <v>59</v>
      </c>
      <c r="B90" s="61"/>
      <c r="C90" s="61"/>
      <c r="D90" s="61"/>
      <c r="E90" s="53"/>
      <c r="F90" s="5"/>
      <c r="G90" s="5"/>
    </row>
    <row r="91" spans="1:7" x14ac:dyDescent="0.25">
      <c r="A91" s="52" t="s">
        <v>60</v>
      </c>
      <c r="B91" s="52"/>
      <c r="C91" s="52"/>
      <c r="D91" s="52"/>
      <c r="E91" s="53"/>
      <c r="F91" s="5"/>
      <c r="G91" s="5"/>
    </row>
    <row r="92" spans="1:7" x14ac:dyDescent="0.25">
      <c r="A92" s="52" t="s">
        <v>61</v>
      </c>
      <c r="B92" s="52"/>
      <c r="C92" s="52"/>
      <c r="D92" s="52"/>
      <c r="E92" s="53"/>
      <c r="F92" s="5"/>
      <c r="G92" s="5"/>
    </row>
    <row r="93" spans="1:7" x14ac:dyDescent="0.25">
      <c r="A93" s="52" t="s">
        <v>62</v>
      </c>
      <c r="B93" s="52"/>
      <c r="C93" s="52"/>
      <c r="D93" s="52"/>
      <c r="E93" s="53"/>
      <c r="F93" s="5"/>
      <c r="G93" s="5"/>
    </row>
    <row r="94" spans="1:7" ht="15" customHeight="1" x14ac:dyDescent="0.25">
      <c r="A94" s="52"/>
      <c r="B94" s="52"/>
      <c r="C94" s="52"/>
      <c r="D94" s="52"/>
      <c r="E94" s="53"/>
      <c r="F94" s="5"/>
      <c r="G94" s="5"/>
    </row>
    <row r="95" spans="1:7" x14ac:dyDescent="0.25">
      <c r="A95" s="52"/>
      <c r="B95" s="52"/>
      <c r="C95" s="52"/>
      <c r="D95" s="52"/>
      <c r="E95" s="53"/>
      <c r="F95" s="5"/>
      <c r="G95" s="5"/>
    </row>
    <row r="96" spans="1:7" x14ac:dyDescent="0.25">
      <c r="A96" s="52"/>
      <c r="B96" s="52"/>
      <c r="C96" s="52"/>
      <c r="D96" s="52"/>
      <c r="E96" s="53"/>
      <c r="F96" s="5"/>
      <c r="G96" s="5"/>
    </row>
    <row r="97" spans="1:7" x14ac:dyDescent="0.25">
      <c r="A97" s="52"/>
      <c r="B97" s="52"/>
      <c r="C97" s="52"/>
      <c r="D97" s="52"/>
      <c r="E97" s="53"/>
      <c r="F97" s="5"/>
      <c r="G97" s="5"/>
    </row>
    <row r="98" spans="1:7" x14ac:dyDescent="0.25">
      <c r="A98" s="52"/>
      <c r="B98" s="52"/>
      <c r="C98" s="52"/>
      <c r="D98" s="52"/>
      <c r="E98" s="53"/>
    </row>
    <row r="99" spans="1:7" x14ac:dyDescent="0.25">
      <c r="A99" s="52"/>
      <c r="B99" s="52"/>
      <c r="C99" s="52"/>
      <c r="D99" s="52"/>
      <c r="E99" s="53"/>
    </row>
    <row r="100" spans="1:7" x14ac:dyDescent="0.25">
      <c r="A100" s="52"/>
      <c r="B100" s="52"/>
      <c r="C100" s="52"/>
      <c r="D100" s="52"/>
      <c r="E100" s="53"/>
    </row>
    <row r="101" spans="1:7" x14ac:dyDescent="0.25">
      <c r="A101" s="52"/>
      <c r="B101" s="52"/>
      <c r="C101" s="52"/>
      <c r="D101" s="52"/>
      <c r="E101" s="53"/>
    </row>
    <row r="102" spans="1:7" x14ac:dyDescent="0.25">
      <c r="A102" s="52"/>
      <c r="B102" s="52"/>
      <c r="C102" s="52"/>
      <c r="D102" s="52"/>
      <c r="E102" s="53"/>
    </row>
    <row r="103" spans="1:7" x14ac:dyDescent="0.25">
      <c r="A103" s="51"/>
      <c r="B103" s="51"/>
      <c r="C103" s="51"/>
      <c r="D103" s="51"/>
      <c r="E103" s="51"/>
    </row>
    <row r="104" spans="1:7" x14ac:dyDescent="0.25">
      <c r="A104" s="51"/>
      <c r="B104" s="51"/>
      <c r="C104" s="51"/>
      <c r="D104" s="51"/>
      <c r="E104" s="51"/>
    </row>
    <row r="105" spans="1:7" x14ac:dyDescent="0.25">
      <c r="A105" s="51"/>
      <c r="B105" s="51"/>
      <c r="C105" s="51"/>
      <c r="D105" s="51"/>
      <c r="E105" s="51"/>
    </row>
    <row r="106" spans="1:7" x14ac:dyDescent="0.25">
      <c r="A106" s="51"/>
      <c r="B106" s="51"/>
      <c r="C106" s="51"/>
      <c r="D106" s="51"/>
      <c r="E106" s="51"/>
    </row>
    <row r="107" spans="1:7" x14ac:dyDescent="0.25">
      <c r="A107" s="51"/>
      <c r="B107" s="51"/>
      <c r="C107" s="51"/>
      <c r="D107" s="51"/>
      <c r="E107" s="51"/>
    </row>
    <row r="108" spans="1:7" x14ac:dyDescent="0.25">
      <c r="A108" s="51"/>
      <c r="B108" s="51"/>
      <c r="C108" s="51"/>
      <c r="D108" s="51"/>
      <c r="E108" s="51"/>
    </row>
    <row r="109" spans="1:7" x14ac:dyDescent="0.25">
      <c r="A109" s="51"/>
      <c r="B109" s="51"/>
      <c r="C109" s="51"/>
      <c r="D109" s="51"/>
      <c r="E109" s="51"/>
    </row>
    <row r="110" spans="1:7" x14ac:dyDescent="0.25">
      <c r="A110" s="51"/>
      <c r="B110" s="51"/>
      <c r="C110" s="51"/>
      <c r="D110" s="51"/>
      <c r="E110" s="51"/>
    </row>
    <row r="111" spans="1:7" x14ac:dyDescent="0.25">
      <c r="A111" s="51"/>
      <c r="B111" s="51"/>
      <c r="C111" s="51"/>
      <c r="D111" s="51"/>
      <c r="E111" s="51"/>
    </row>
    <row r="112" spans="1:7" x14ac:dyDescent="0.25">
      <c r="A112" s="51"/>
      <c r="B112" s="51"/>
      <c r="C112" s="51"/>
      <c r="D112" s="51"/>
      <c r="E112" s="51"/>
    </row>
    <row r="113" spans="1:5" x14ac:dyDescent="0.25">
      <c r="A113" s="51"/>
      <c r="B113" s="51"/>
      <c r="C113" s="51"/>
      <c r="D113" s="51"/>
      <c r="E113" s="51"/>
    </row>
    <row r="114" spans="1:5" x14ac:dyDescent="0.25">
      <c r="A114" s="51"/>
      <c r="B114" s="51"/>
      <c r="C114" s="51"/>
      <c r="D114" s="51"/>
      <c r="E114" s="51"/>
    </row>
    <row r="115" spans="1:5" x14ac:dyDescent="0.25">
      <c r="A115" s="51"/>
      <c r="B115" s="51"/>
      <c r="C115" s="51"/>
      <c r="D115" s="51"/>
      <c r="E115" s="51"/>
    </row>
    <row r="116" spans="1:5" x14ac:dyDescent="0.25">
      <c r="A116" s="51"/>
      <c r="B116" s="51"/>
      <c r="C116" s="51"/>
      <c r="D116" s="51"/>
      <c r="E116" s="51"/>
    </row>
    <row r="117" spans="1:5" x14ac:dyDescent="0.25">
      <c r="A117" s="51"/>
      <c r="B117" s="51"/>
      <c r="C117" s="51"/>
      <c r="D117" s="51"/>
      <c r="E117" s="51"/>
    </row>
    <row r="118" spans="1:5" x14ac:dyDescent="0.25">
      <c r="A118" s="51"/>
      <c r="B118" s="51"/>
      <c r="C118" s="51"/>
      <c r="D118" s="51"/>
      <c r="E118" s="51"/>
    </row>
    <row r="119" spans="1:5" x14ac:dyDescent="0.25">
      <c r="A119" s="51"/>
      <c r="B119" s="51"/>
      <c r="C119" s="51"/>
      <c r="D119" s="51"/>
      <c r="E119" s="51"/>
    </row>
    <row r="120" spans="1:5" x14ac:dyDescent="0.25">
      <c r="A120" s="51"/>
      <c r="B120" s="51"/>
      <c r="C120" s="51"/>
      <c r="D120" s="51"/>
      <c r="E120" s="51"/>
    </row>
    <row r="121" spans="1:5" x14ac:dyDescent="0.25">
      <c r="A121" s="51"/>
      <c r="B121" s="51"/>
      <c r="C121" s="51"/>
      <c r="D121" s="51"/>
      <c r="E121" s="51"/>
    </row>
    <row r="122" spans="1:5" x14ac:dyDescent="0.25">
      <c r="A122" s="51"/>
      <c r="B122" s="51"/>
      <c r="C122" s="51"/>
      <c r="D122" s="51"/>
      <c r="E122" s="51"/>
    </row>
    <row r="123" spans="1:5" x14ac:dyDescent="0.25">
      <c r="A123" s="51"/>
      <c r="B123" s="51"/>
      <c r="C123" s="51"/>
      <c r="D123" s="51"/>
      <c r="E123" s="51"/>
    </row>
    <row r="124" spans="1:5" x14ac:dyDescent="0.25">
      <c r="A124" s="51"/>
      <c r="B124" s="51"/>
      <c r="C124" s="51"/>
      <c r="D124" s="51"/>
      <c r="E124" s="51"/>
    </row>
    <row r="125" spans="1:5" x14ac:dyDescent="0.25">
      <c r="A125" s="51"/>
      <c r="B125" s="51"/>
      <c r="C125" s="51"/>
      <c r="D125" s="51"/>
      <c r="E125" s="51"/>
    </row>
    <row r="126" spans="1:5" x14ac:dyDescent="0.25">
      <c r="A126" s="51"/>
      <c r="B126" s="51"/>
      <c r="C126" s="51"/>
      <c r="D126" s="51"/>
      <c r="E126" s="51"/>
    </row>
    <row r="127" spans="1:5" x14ac:dyDescent="0.25">
      <c r="A127" s="51"/>
      <c r="B127" s="51"/>
      <c r="C127" s="51"/>
      <c r="D127" s="51"/>
      <c r="E127" s="51"/>
    </row>
    <row r="128" spans="1:5" x14ac:dyDescent="0.25">
      <c r="A128" s="51"/>
      <c r="B128" s="51"/>
      <c r="C128" s="51"/>
      <c r="D128" s="51"/>
      <c r="E128" s="51"/>
    </row>
    <row r="129" spans="1:5" x14ac:dyDescent="0.25">
      <c r="A129" s="51"/>
      <c r="B129" s="51"/>
      <c r="C129" s="51"/>
      <c r="D129" s="51"/>
      <c r="E129" s="51"/>
    </row>
    <row r="130" spans="1:5" x14ac:dyDescent="0.25">
      <c r="A130" s="51"/>
      <c r="B130" s="51"/>
      <c r="C130" s="51"/>
      <c r="D130" s="51"/>
      <c r="E130" s="51"/>
    </row>
    <row r="131" spans="1:5" x14ac:dyDescent="0.25">
      <c r="A131" s="51"/>
      <c r="B131" s="51"/>
      <c r="C131" s="51"/>
      <c r="D131" s="51"/>
      <c r="E131" s="51"/>
    </row>
    <row r="132" spans="1:5" x14ac:dyDescent="0.25">
      <c r="A132" s="51"/>
      <c r="B132" s="51"/>
      <c r="C132" s="51"/>
      <c r="D132" s="51"/>
      <c r="E132" s="51"/>
    </row>
    <row r="133" spans="1:5" x14ac:dyDescent="0.25">
      <c r="A133" s="51"/>
      <c r="B133" s="51"/>
      <c r="C133" s="51"/>
      <c r="D133" s="51"/>
      <c r="E133" s="51"/>
    </row>
    <row r="134" spans="1:5" x14ac:dyDescent="0.25">
      <c r="A134" s="51"/>
      <c r="B134" s="51"/>
      <c r="C134" s="51"/>
      <c r="D134" s="51"/>
      <c r="E134" s="51"/>
    </row>
    <row r="135" spans="1:5" x14ac:dyDescent="0.25">
      <c r="A135" s="51"/>
      <c r="B135" s="51"/>
      <c r="C135" s="51"/>
      <c r="D135" s="51"/>
      <c r="E135" s="51"/>
    </row>
    <row r="136" spans="1:5" x14ac:dyDescent="0.25">
      <c r="A136" s="51"/>
      <c r="B136" s="51"/>
      <c r="C136" s="51"/>
      <c r="D136" s="51"/>
      <c r="E136" s="51"/>
    </row>
    <row r="137" spans="1:5" x14ac:dyDescent="0.25">
      <c r="A137" s="51"/>
      <c r="B137" s="51"/>
      <c r="C137" s="51"/>
      <c r="D137" s="51"/>
      <c r="E137" s="51"/>
    </row>
    <row r="138" spans="1:5" x14ac:dyDescent="0.25">
      <c r="A138" s="51"/>
      <c r="B138" s="51"/>
      <c r="C138" s="51"/>
      <c r="D138" s="51"/>
      <c r="E138" s="51"/>
    </row>
    <row r="139" spans="1:5" x14ac:dyDescent="0.25">
      <c r="A139" s="51"/>
      <c r="B139" s="51"/>
      <c r="C139" s="51"/>
      <c r="D139" s="51"/>
      <c r="E139" s="51"/>
    </row>
    <row r="140" spans="1:5" x14ac:dyDescent="0.25">
      <c r="A140" s="51"/>
      <c r="B140" s="51"/>
      <c r="C140" s="51"/>
      <c r="D140" s="51"/>
      <c r="E140" s="51"/>
    </row>
    <row r="141" spans="1:5" x14ac:dyDescent="0.25">
      <c r="A141" s="51"/>
      <c r="B141" s="51"/>
      <c r="C141" s="51"/>
      <c r="D141" s="51"/>
      <c r="E141" s="51"/>
    </row>
    <row r="142" spans="1:5" x14ac:dyDescent="0.25">
      <c r="A142" s="51"/>
      <c r="B142" s="51"/>
      <c r="C142" s="51"/>
      <c r="D142" s="51"/>
      <c r="E142" s="51"/>
    </row>
    <row r="143" spans="1:5" x14ac:dyDescent="0.25">
      <c r="A143" s="51"/>
      <c r="B143" s="51"/>
      <c r="C143" s="51"/>
      <c r="D143" s="51"/>
      <c r="E143" s="51"/>
    </row>
    <row r="144" spans="1:5" x14ac:dyDescent="0.25">
      <c r="A144" s="51"/>
      <c r="B144" s="51"/>
      <c r="C144" s="51"/>
      <c r="D144" s="51"/>
      <c r="E144" s="51"/>
    </row>
    <row r="145" spans="1:5" x14ac:dyDescent="0.25">
      <c r="A145" s="51"/>
      <c r="B145" s="51"/>
      <c r="C145" s="51"/>
      <c r="D145" s="51"/>
      <c r="E145" s="51"/>
    </row>
    <row r="146" spans="1:5" x14ac:dyDescent="0.25">
      <c r="A146" s="51"/>
      <c r="B146" s="51"/>
      <c r="C146" s="51"/>
      <c r="D146" s="51"/>
      <c r="E146" s="51"/>
    </row>
    <row r="147" spans="1:5" x14ac:dyDescent="0.25">
      <c r="A147" s="51"/>
      <c r="B147" s="51"/>
      <c r="C147" s="51"/>
      <c r="D147" s="51"/>
      <c r="E147" s="51"/>
    </row>
    <row r="148" spans="1:5" x14ac:dyDescent="0.25">
      <c r="A148" s="51"/>
      <c r="B148" s="51"/>
      <c r="C148" s="51"/>
      <c r="D148" s="51"/>
      <c r="E148" s="51"/>
    </row>
    <row r="149" spans="1:5" x14ac:dyDescent="0.25">
      <c r="A149" s="51"/>
      <c r="B149" s="51"/>
      <c r="C149" s="51"/>
      <c r="D149" s="51"/>
      <c r="E149" s="51"/>
    </row>
    <row r="150" spans="1:5" x14ac:dyDescent="0.25">
      <c r="A150" s="51"/>
      <c r="B150" s="51"/>
      <c r="C150" s="51"/>
      <c r="D150" s="51"/>
      <c r="E150" s="51"/>
    </row>
    <row r="151" spans="1:5" x14ac:dyDescent="0.25">
      <c r="A151" s="51"/>
      <c r="B151" s="51"/>
      <c r="C151" s="51"/>
      <c r="D151" s="51"/>
      <c r="E151" s="51"/>
    </row>
    <row r="152" spans="1:5" x14ac:dyDescent="0.25">
      <c r="A152" s="51"/>
      <c r="B152" s="51"/>
      <c r="C152" s="51"/>
      <c r="D152" s="51"/>
      <c r="E152" s="51"/>
    </row>
    <row r="153" spans="1:5" x14ac:dyDescent="0.25">
      <c r="A153" s="51"/>
      <c r="B153" s="51"/>
      <c r="C153" s="51"/>
      <c r="D153" s="51"/>
      <c r="E153" s="51"/>
    </row>
    <row r="154" spans="1:5" x14ac:dyDescent="0.25">
      <c r="A154" s="51"/>
      <c r="B154" s="51"/>
      <c r="C154" s="51"/>
      <c r="D154" s="51"/>
      <c r="E154" s="51"/>
    </row>
    <row r="155" spans="1:5" x14ac:dyDescent="0.25">
      <c r="A155" s="51"/>
      <c r="B155" s="51"/>
      <c r="C155" s="51"/>
      <c r="D155" s="51"/>
      <c r="E155" s="51"/>
    </row>
    <row r="156" spans="1:5" x14ac:dyDescent="0.25">
      <c r="A156" s="51"/>
      <c r="B156" s="51"/>
      <c r="C156" s="51"/>
      <c r="D156" s="51"/>
      <c r="E156" s="51"/>
    </row>
    <row r="157" spans="1:5" x14ac:dyDescent="0.25">
      <c r="A157" s="51"/>
      <c r="B157" s="51"/>
      <c r="C157" s="51"/>
      <c r="D157" s="51"/>
      <c r="E157" s="51"/>
    </row>
    <row r="158" spans="1:5" x14ac:dyDescent="0.25">
      <c r="A158" s="51"/>
      <c r="B158" s="51"/>
      <c r="C158" s="51"/>
      <c r="D158" s="51"/>
      <c r="E158" s="51"/>
    </row>
    <row r="159" spans="1:5" x14ac:dyDescent="0.25">
      <c r="A159" s="51"/>
      <c r="B159" s="51"/>
      <c r="C159" s="51"/>
      <c r="D159" s="51"/>
      <c r="E159" s="51"/>
    </row>
    <row r="160" spans="1:5" x14ac:dyDescent="0.25">
      <c r="A160" s="51"/>
      <c r="B160" s="51"/>
      <c r="C160" s="51"/>
      <c r="D160" s="51"/>
      <c r="E160" s="51"/>
    </row>
    <row r="161" spans="1:5" x14ac:dyDescent="0.25">
      <c r="A161" s="51"/>
      <c r="B161" s="51"/>
      <c r="C161" s="51"/>
      <c r="D161" s="51"/>
      <c r="E161" s="51"/>
    </row>
    <row r="162" spans="1:5" x14ac:dyDescent="0.25">
      <c r="A162" s="51"/>
      <c r="B162" s="51"/>
      <c r="C162" s="51"/>
      <c r="D162" s="51"/>
      <c r="E162" s="51"/>
    </row>
    <row r="163" spans="1:5" x14ac:dyDescent="0.25">
      <c r="A163" s="51"/>
      <c r="B163" s="51"/>
      <c r="C163" s="51"/>
      <c r="D163" s="51"/>
      <c r="E163" s="51"/>
    </row>
    <row r="164" spans="1:5" x14ac:dyDescent="0.25">
      <c r="A164" s="51"/>
      <c r="B164" s="51"/>
      <c r="C164" s="51"/>
      <c r="D164" s="51"/>
      <c r="E164" s="51"/>
    </row>
    <row r="165" spans="1:5" x14ac:dyDescent="0.25">
      <c r="A165" s="51"/>
      <c r="B165" s="51"/>
      <c r="C165" s="51"/>
      <c r="D165" s="51"/>
      <c r="E165" s="51"/>
    </row>
    <row r="166" spans="1:5" x14ac:dyDescent="0.25">
      <c r="A166" s="51"/>
      <c r="B166" s="51"/>
      <c r="C166" s="51"/>
      <c r="D166" s="51"/>
      <c r="E166" s="51"/>
    </row>
    <row r="167" spans="1:5" x14ac:dyDescent="0.25">
      <c r="A167" s="51"/>
      <c r="B167" s="51"/>
      <c r="C167" s="51"/>
      <c r="D167" s="51"/>
      <c r="E167" s="51"/>
    </row>
    <row r="168" spans="1:5" x14ac:dyDescent="0.25">
      <c r="A168" s="51"/>
      <c r="B168" s="51"/>
      <c r="C168" s="51"/>
      <c r="D168" s="51"/>
      <c r="E168" s="51"/>
    </row>
    <row r="169" spans="1:5" x14ac:dyDescent="0.25">
      <c r="A169" s="51"/>
      <c r="B169" s="51"/>
      <c r="C169" s="51"/>
      <c r="D169" s="51"/>
      <c r="E169" s="51"/>
    </row>
    <row r="170" spans="1:5" x14ac:dyDescent="0.25">
      <c r="A170" s="51"/>
      <c r="B170" s="51"/>
      <c r="C170" s="51"/>
      <c r="D170" s="51"/>
      <c r="E170" s="51"/>
    </row>
  </sheetData>
  <sheetProtection selectLockedCells="1"/>
  <mergeCells count="14">
    <mergeCell ref="A94:D94"/>
    <mergeCell ref="A2:E2"/>
    <mergeCell ref="A90:D90"/>
    <mergeCell ref="A91:D91"/>
    <mergeCell ref="A92:D92"/>
    <mergeCell ref="A93:D93"/>
    <mergeCell ref="A101:D101"/>
    <mergeCell ref="A102:D102"/>
    <mergeCell ref="A95:D95"/>
    <mergeCell ref="A96:D96"/>
    <mergeCell ref="A97:D97"/>
    <mergeCell ref="A98:D98"/>
    <mergeCell ref="A99:D99"/>
    <mergeCell ref="A100:D100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11.425781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Navngitte områder</vt:lpstr>
      </vt:variant>
      <vt:variant>
        <vt:i4>2</vt:i4>
      </vt:variant>
    </vt:vector>
  </HeadingPairs>
  <TitlesOfParts>
    <vt:vector size="8" baseType="lpstr">
      <vt:lpstr>Alternativ 1 - stillingsandel</vt:lpstr>
      <vt:lpstr>Alternativ 2 - beløp</vt:lpstr>
      <vt:lpstr>Lønnstabell</vt:lpstr>
      <vt:lpstr>Ark1</vt:lpstr>
      <vt:lpstr>Ark2</vt:lpstr>
      <vt:lpstr>Ark3</vt:lpstr>
      <vt:lpstr>'Alternativ 2 - beløp'!Stillingsliste</vt:lpstr>
      <vt:lpstr>Stillingsliste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tronsk</dc:creator>
  <cp:lastModifiedBy>Trond Skjeie</cp:lastModifiedBy>
  <dcterms:created xsi:type="dcterms:W3CDTF">2010-11-26T13:05:12Z</dcterms:created>
  <dcterms:modified xsi:type="dcterms:W3CDTF">2022-11-28T09:27:31Z</dcterms:modified>
</cp:coreProperties>
</file>