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Informasjonspakke\"/>
    </mc:Choice>
  </mc:AlternateContent>
  <bookViews>
    <workbookView xWindow="0" yWindow="0" windowWidth="21570" windowHeight="8820" activeTab="3"/>
  </bookViews>
  <sheets>
    <sheet name="SMR" sheetId="6" r:id="rId1"/>
    <sheet name="NIFS" sheetId="5" r:id="rId2"/>
    <sheet name="IOR" sheetId="4" r:id="rId3"/>
    <sheet name="IFP" sheetId="3" r:id="rId4"/>
  </sheets>
  <calcPr calcId="162913"/>
</workbook>
</file>

<file path=xl/calcChain.xml><?xml version="1.0" encoding="utf-8"?>
<calcChain xmlns="http://schemas.openxmlformats.org/spreadsheetml/2006/main">
  <c r="S35" i="3" l="1"/>
  <c r="T12" i="3"/>
  <c r="AA10" i="3"/>
  <c r="AA9" i="3"/>
  <c r="Y8" i="3"/>
  <c r="AA8" i="3" s="1"/>
  <c r="AA7" i="3"/>
  <c r="T6" i="3"/>
  <c r="AA6" i="3" s="1"/>
  <c r="X5" i="3"/>
  <c r="T5" i="3"/>
  <c r="S43" i="4"/>
  <c r="S44" i="4"/>
  <c r="AA43" i="4"/>
  <c r="S42" i="4"/>
  <c r="S41" i="4"/>
  <c r="S26" i="4"/>
  <c r="AA23" i="4"/>
  <c r="AA22" i="4"/>
  <c r="AA20" i="4"/>
  <c r="S19" i="4"/>
  <c r="Y19" i="4"/>
  <c r="AA19" i="4" s="1"/>
  <c r="AA18" i="4"/>
  <c r="AA17" i="4"/>
  <c r="AA16" i="4"/>
  <c r="S15" i="4"/>
  <c r="AA15" i="4"/>
  <c r="AA14" i="4"/>
  <c r="AA13" i="4"/>
  <c r="AA12" i="4"/>
  <c r="Y11" i="4"/>
  <c r="AA11" i="4" s="1"/>
  <c r="Y10" i="4"/>
  <c r="AA10" i="4" s="1"/>
  <c r="Y9" i="4"/>
  <c r="AA9" i="4" s="1"/>
  <c r="T8" i="4"/>
  <c r="AA8" i="4" s="1"/>
  <c r="T7" i="4"/>
  <c r="AA7" i="4" s="1"/>
  <c r="Y6" i="4"/>
  <c r="T6" i="4"/>
  <c r="AA6" i="4" s="1"/>
  <c r="Y5" i="4"/>
  <c r="T5" i="4"/>
  <c r="AA13" i="5"/>
  <c r="AA12" i="5"/>
  <c r="AA10" i="5"/>
  <c r="AA9" i="5"/>
  <c r="AA8" i="5"/>
  <c r="AA7" i="5"/>
  <c r="S6" i="5"/>
  <c r="AA6" i="5"/>
  <c r="AA5" i="5"/>
  <c r="AA5" i="3" l="1"/>
  <c r="AA5" i="4"/>
  <c r="AA7" i="6"/>
  <c r="V6" i="6"/>
  <c r="AA6" i="6" s="1"/>
  <c r="X5" i="6"/>
  <c r="T5" i="6"/>
  <c r="W5" i="6"/>
  <c r="X4" i="6"/>
  <c r="Z4" i="6"/>
  <c r="T4" i="6"/>
  <c r="AA5" i="6" l="1"/>
  <c r="AA4" i="6"/>
</calcChain>
</file>

<file path=xl/sharedStrings.xml><?xml version="1.0" encoding="utf-8"?>
<sst xmlns="http://schemas.openxmlformats.org/spreadsheetml/2006/main" count="692" uniqueCount="340">
  <si>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</si>
  <si>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</si>
  <si>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</si>
  <si>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</si>
  <si>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</si>
  <si>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</si>
  <si>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</si>
  <si>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</si>
  <si>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</si>
  <si>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</si>
  <si>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</si>
  <si>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</si>
  <si>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</si>
  <si>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</si>
  <si>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</si>
  <si>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</si>
  <si>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</si>
  <si>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</si>
  <si>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</si>
  <si>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</si>
  <si>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</si>
  <si>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</si>
  <si>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</si>
  <si>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</si>
  <si>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</si>
  <si>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</si>
  <si>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</si>
  <si>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</si>
  <si>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</si>
  <si>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</si>
  <si>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</si>
  <si>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</si>
  <si>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</si>
  <si>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Internasjonal privatrett</t>
  </si>
  <si>
    <t>Kommunalrett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</si>
  <si>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</si>
  <si>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</si>
  <si>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</si>
  <si>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</si>
  <si>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</si>
  <si>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</si>
  <si>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</si>
  <si>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</si>
  <si>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</si>
  <si>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</si>
  <si>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</si>
  <si>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</si>
  <si>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</si>
  <si>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</si>
  <si>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</si>
  <si>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</si>
  <si>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</si>
  <si>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</si>
  <si>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</si>
  <si>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</si>
  <si>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</si>
  <si>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</si>
  <si>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</si>
  <si>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</si>
  <si>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</si>
  <si>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</si>
  <si>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</si>
  <si>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</si>
  <si>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</si>
  <si>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</si>
  <si>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</si>
  <si>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</si>
  <si>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</si>
  <si>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</si>
  <si>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</si>
  <si>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</si>
  <si>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</si>
  <si>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</si>
  <si>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</si>
  <si>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</si>
  <si>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</si>
  <si>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</si>
  <si>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</si>
  <si>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</si>
  <si>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</si>
  <si>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</si>
  <si>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</si>
  <si>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</si>
  <si>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</si>
  <si>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</si>
  <si>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</si>
  <si>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</si>
  <si>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</si>
  <si>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</si>
  <si>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</si>
  <si>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</si>
  <si>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</si>
  <si>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</si>
  <si>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</si>
  <si>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</si>
  <si>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</si>
  <si>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</si>
  <si>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</si>
  <si>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Electronic Communications Law 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</si>
  <si>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</si>
  <si>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</si>
  <si>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</si>
  <si>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</si>
  <si>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</si>
  <si>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</si>
  <si>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</si>
  <si>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</si>
  <si>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</si>
  <si>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</si>
  <si>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</si>
  <si>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</si>
  <si>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Trond Solvang</t>
  </si>
  <si>
    <t xml:space="preserve">Ivar Alvik </t>
  </si>
  <si>
    <t xml:space="preserve">Internet Governance </t>
  </si>
  <si>
    <t>Ole Kristian Fauchald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</si>
  <si>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</si>
  <si>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</si>
  <si>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</si>
  <si>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</si>
  <si>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</si>
  <si>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</si>
  <si>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</si>
  <si>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</si>
  <si>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</si>
  <si>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</si>
  <si>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</si>
  <si>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</si>
  <si>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</si>
  <si>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>V12</t>
  </si>
  <si>
    <t xml:space="preserve">Gjennomsnittstall </t>
  </si>
  <si>
    <t>JUS5641/JUR1641</t>
  </si>
  <si>
    <t>JUS5860</t>
  </si>
  <si>
    <t>JUS5920</t>
  </si>
  <si>
    <t>H12</t>
  </si>
  <si>
    <t>JUS5520</t>
  </si>
  <si>
    <t>Naturressursrett i et miljøperspektiv</t>
  </si>
  <si>
    <t>JUS5810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</si>
  <si>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</si>
  <si>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</si>
  <si>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</si>
  <si>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</si>
  <si>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</si>
  <si>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</si>
  <si>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</si>
  <si>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</si>
  <si>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</si>
  <si>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</si>
  <si>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</si>
  <si>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</si>
  <si>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Human Rights and Counter-Terrorism: Striking a Balance?</t>
  </si>
  <si>
    <t xml:space="preserve">Cecilia Baillet </t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</si>
  <si>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</si>
  <si>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</si>
  <si>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</si>
  <si>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</si>
  <si>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</si>
  <si>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</si>
  <si>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</si>
  <si>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</si>
  <si>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</si>
  <si>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</si>
  <si>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</si>
  <si>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</si>
  <si>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</si>
  <si>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</si>
  <si>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</si>
  <si>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</si>
  <si>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</si>
  <si>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</si>
  <si>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</si>
  <si>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</si>
  <si>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JUS5504/JUR1504</t>
  </si>
  <si>
    <t>Konflikthåndtering</t>
  </si>
  <si>
    <t>Sverre Blandhol</t>
  </si>
  <si>
    <t xml:space="preserve">Morten Kjelland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</si>
  <si>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</si>
  <si>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</si>
  <si>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</si>
  <si>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</si>
  <si>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</si>
  <si>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</si>
  <si>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</si>
  <si>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</si>
  <si>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</si>
  <si>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</si>
  <si>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</si>
  <si>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</si>
  <si>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</si>
  <si>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</si>
  <si>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</si>
  <si>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</si>
  <si>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Mona Keiko Løken </t>
  </si>
  <si>
    <t xml:space="preserve">Johann Mulder </t>
  </si>
  <si>
    <t xml:space="preserve">Vår </t>
  </si>
  <si>
    <t xml:space="preserve">Høst </t>
  </si>
  <si>
    <t xml:space="preserve">Prosedyrekonkuranse </t>
  </si>
  <si>
    <t>JUS5040</t>
  </si>
  <si>
    <t xml:space="preserve">Forhandlinger </t>
  </si>
  <si>
    <t>IFP</t>
  </si>
  <si>
    <t>SMR</t>
  </si>
  <si>
    <t>IOR</t>
  </si>
  <si>
    <t>NIFS</t>
  </si>
  <si>
    <t>JUS5070</t>
  </si>
  <si>
    <t>Malcolm Langford</t>
  </si>
  <si>
    <t xml:space="preserve">Geir Stenseth </t>
  </si>
  <si>
    <t>Mads Andenæs</t>
  </si>
  <si>
    <t xml:space="preserve">Catherine Banet </t>
  </si>
  <si>
    <t xml:space="preserve">Beate Sjåfjell </t>
  </si>
  <si>
    <t xml:space="preserve">Maja Janmyr </t>
  </si>
  <si>
    <t>ALLE</t>
  </si>
  <si>
    <t>V17</t>
  </si>
  <si>
    <t>H17</t>
  </si>
  <si>
    <t xml:space="preserve">Emnet Praksisordning inngår ikke i denne rammen </t>
  </si>
  <si>
    <t xml:space="preserve">Emnet JUS5912 inngår ikke i denne rammen </t>
  </si>
  <si>
    <t xml:space="preserve">Rammen er 3 emner </t>
  </si>
  <si>
    <t xml:space="preserve">Rammen er 20 emner </t>
  </si>
  <si>
    <t xml:space="preserve">Andre emner </t>
  </si>
  <si>
    <t xml:space="preserve">Emnet Prosedyrekonkurranse inngår ikke i rammen </t>
  </si>
  <si>
    <t>Andre emner</t>
  </si>
  <si>
    <t xml:space="preserve">Master i rettsvitenskap </t>
  </si>
  <si>
    <t>LLMs</t>
  </si>
  <si>
    <t>Utvekslingsstudenter MA</t>
  </si>
  <si>
    <t>Utvekslingsstudenter BA</t>
  </si>
  <si>
    <t xml:space="preserve">Andre UiO programstudieretter </t>
  </si>
  <si>
    <t>Enkeltemner</t>
  </si>
  <si>
    <t>Privatister</t>
  </si>
  <si>
    <t xml:space="preserve">Totalt </t>
  </si>
  <si>
    <t>JUROFF1201</t>
  </si>
  <si>
    <t>Introduksjon i forvaltningsrett</t>
  </si>
  <si>
    <t>JUROFF1410</t>
  </si>
  <si>
    <t>JUROFF1500</t>
  </si>
  <si>
    <t>Strafferett</t>
  </si>
  <si>
    <t>EØS-regelverket; innhold og betydning for nasjonal handlefrihet</t>
  </si>
  <si>
    <t xml:space="preserve">Engelsk for jurister </t>
  </si>
  <si>
    <t>FRAJUR</t>
  </si>
  <si>
    <t xml:space="preserve">Fransk for jurister </t>
  </si>
  <si>
    <t xml:space="preserve">Tysk for jurister </t>
  </si>
  <si>
    <t xml:space="preserve">Tobias Mahler </t>
  </si>
  <si>
    <t>TYSJUR1</t>
  </si>
  <si>
    <t xml:space="preserve">Institutt </t>
  </si>
  <si>
    <t xml:space="preserve">Christoffer Eriksen </t>
  </si>
  <si>
    <t xml:space="preserve">Folkerett </t>
  </si>
  <si>
    <t xml:space="preserve">Jo Stigen </t>
  </si>
  <si>
    <t xml:space="preserve">Synnøve Ugelvik </t>
  </si>
  <si>
    <t xml:space="preserve">Malcolm Langford </t>
  </si>
  <si>
    <t xml:space="preserve">IOR </t>
  </si>
  <si>
    <t xml:space="preserve">ENGSEMJ </t>
  </si>
  <si>
    <t xml:space="preserve">Finn Arnesen </t>
  </si>
  <si>
    <t xml:space="preserve">EURO2101 </t>
  </si>
  <si>
    <t xml:space="preserve">Studieretter 2017 </t>
  </si>
  <si>
    <t>Nei</t>
  </si>
  <si>
    <t xml:space="preserve">Cybersecurity Regulation </t>
  </si>
  <si>
    <t xml:space="preserve">Inngår i annet masterprogram eller profil? </t>
  </si>
  <si>
    <t xml:space="preserve">Nei </t>
  </si>
  <si>
    <t>Inngår som obligatorisk emne i ICTL</t>
  </si>
  <si>
    <t>Inngår som valgfritt emne i MARL</t>
  </si>
  <si>
    <t xml:space="preserve">Instituttet tilbyr MARL-programmet. Her inngår to obligatoriske JUS-emner. I MARL skal studentene velge opp til 20 stp valgemner og har 12 valgemner å velge mellom.  </t>
  </si>
  <si>
    <t xml:space="preserve">SMR tilbyr HUMR-programmet. Her inngår ingen obligatoriske JUS-emner. Studentene har 40 stp valgemner og kan velge mellom 16 JUS-emner og 9 andre emner for å oppfylle dette. </t>
  </si>
  <si>
    <t xml:space="preserve">IFP tilbyr ICTL-programmet. Her inngår 6 obligatoriske JUS-emne og ingen valgfrie emner. </t>
  </si>
  <si>
    <t xml:space="preserve">IOR tilbyr masterprogrammet PIL. Her inngår 2 obligatoriske JUS-emner. Studentene har 40 stp valgemner, de kan velge mellom 24 JUS-emner og 7 HUMR-emner for å oppfylle denne valgdelen. </t>
  </si>
  <si>
    <t xml:space="preserve">Inngår som profilemne i arbeidsrettsprofilen </t>
  </si>
  <si>
    <t xml:space="preserve">Inngår som obligatorisk emne i PIL. Inngår som profilemne i Internasjonal rett.  </t>
  </si>
  <si>
    <t xml:space="preserve">Inngår som valgfritt emne i HUMR og som valgfritt emne i PIL. Inngår som profilemne i Internasjonal rett. </t>
  </si>
  <si>
    <t xml:space="preserve">Inngår som valgfritt emne i MARL og som valgfritt emne i PIL. Inngår som profilemne i Internasjonal rett. </t>
  </si>
  <si>
    <t xml:space="preserve">IFP tilbyr profilen i Arbeidsrett og ikke-diskriminering, her inngår 4 JUS-emner og studentene kan velge mellom 4 innlånsemner. </t>
  </si>
  <si>
    <t xml:space="preserve">IOR tilbyr profilen Internasjonal rett, her inngår 10 JUS-emner. </t>
  </si>
  <si>
    <t xml:space="preserve">Inngår i profilen Internasjonale komersielle relasjoner </t>
  </si>
  <si>
    <t>Inngår som profilemne i profilen Internasjonale komersielle relasjoner</t>
  </si>
  <si>
    <t xml:space="preserve">Inngår som valgfritt emne i HUMR og valgfritt emne i MARL og som valgfritt emne i PIL. Inngår som profilemne i Internasjonale komersielle relasjoner. </t>
  </si>
  <si>
    <t xml:space="preserve">IFP tilbyr profilen Internasjonale komersielle relasjoner, her inngår 6 JUS-emner, og studentene kan velge mellom 9 innlånsemner. </t>
  </si>
  <si>
    <t>Inngår som valgfritt emne i HUMR. Inngår som profilemne i Komparativ rett</t>
  </si>
  <si>
    <t xml:space="preserve">Inngår som valgfritt emne i HUMR og som valgfritt emne i PIL. Inngår i profilen Komparativ rett. </t>
  </si>
  <si>
    <t xml:space="preserve">Inngår som valgfritt emne i MARL og som valgfritt emne i PIL. Inngår som profilemne i profilen Internasjonale komersielle relasjoner. Inngår i profilen Komparativ rett </t>
  </si>
  <si>
    <t xml:space="preserve">Inngår som valgfritt emne i PIL. Inngår som profilemne i Komparativ rett. </t>
  </si>
  <si>
    <t xml:space="preserve">Inngår som profilemne i Komparativ rett </t>
  </si>
  <si>
    <t xml:space="preserve">Inngår som valgfritt emne i HUMR og som valgfritt emne i PIL. Inngår som profilemne i Internasjonale komersielle relasjoner. Inngår som profilemne i Komparativ rett. </t>
  </si>
  <si>
    <t xml:space="preserve">Inngår som valgfritt emne i HUMR og som valgfritt emne i PIL. Inngår som profilemne i arbeidsrettsprofilen. Inngår i profilen Komparativ rett. </t>
  </si>
  <si>
    <t xml:space="preserve">Inngår som obligatorisk emne i PIL og valgfritt emne i HUMR. Inngår som profilemne i Internasjonal rett. Inngår i profilen Komparativ rett. </t>
  </si>
  <si>
    <t xml:space="preserve">IOR tilbyr profilen i Komparativ rett, her inngår 14 JUS-emner. </t>
  </si>
  <si>
    <t>Inngår som valgfritt emne i PIL. Inngår som profilemne i Komparativ rett. Inngår i som profilemne i MIK</t>
  </si>
  <si>
    <t>Inngår som valgfritt emne i MARL og som valgritt emne i PIL. Inngår i profilen Komparativ rett. Inngår som profilemen i MIK</t>
  </si>
  <si>
    <t>Inngår som obligatorisk emne i ICTL og som valgfritt emne i PIL. Inngår som profilemne i MIK.</t>
  </si>
  <si>
    <t>Inngår som profilemne i MIK.</t>
  </si>
  <si>
    <t xml:space="preserve">IFP tilbyr profilen i Marked, innovasjon og konkurranse (MIK), her inngår 5 JUS-emner, og studentene kan velge mellom 11 innlånsemner. </t>
  </si>
  <si>
    <t>Inngår som profilemne i Naturressurser og miljø</t>
  </si>
  <si>
    <t xml:space="preserve">Inngår som profilemne i Naturressurser og miljø </t>
  </si>
  <si>
    <t>Inngår som valgfritt emne i HUMR. Inngår som profilemne i Naturressurser og miljø.</t>
  </si>
  <si>
    <t xml:space="preserve">IOR sammen med NIFS tilbyr profilen Naturressurser og miljø, her inngår 6 JUS-emner, og studentene kan velge mellom 4 innlånsemner. </t>
  </si>
  <si>
    <t xml:space="preserve">Inngår som obligatorisk emne i MARL og valgfritt emne i PIL. Inngår som profilemne i Skipsfart og offshore. </t>
  </si>
  <si>
    <t xml:space="preserve">Inngår som profilemne i Skipsfart og offshore </t>
  </si>
  <si>
    <t xml:space="preserve">Inngår som obligatorisk emne i MARL. Inngår som profilemne i Skipsfart og offshore. </t>
  </si>
  <si>
    <t xml:space="preserve">Inngår som valgfritt emne i MARL. Inngår som profilemne i Skipsfart og offshore. </t>
  </si>
  <si>
    <t xml:space="preserve">Inngår som valgfritt emne i MARL og som valgritt emne i PIL. Inngår som profilemne i Naturressurser og miljø. Inngår som profilemne i Skipsfart og offshore. </t>
  </si>
  <si>
    <t xml:space="preserve">NIFS tilbyr profilen Skipsfart og offshore. Her inngår 7 JUS-emner, og studentene kan velge blant 8 innlånsemner. </t>
  </si>
  <si>
    <t>Inngår som profilemne i Velferd og likeverd</t>
  </si>
  <si>
    <t xml:space="preserve">Inngår som profilemne i Velferd og likeverd. </t>
  </si>
  <si>
    <t xml:space="preserve">IOR tilbyr profilen Velferd og likeverd, her inngår 5 JUS-emner, og studentene kan velge mellom 7 innlånsemner. </t>
  </si>
  <si>
    <t>JUS5420</t>
  </si>
  <si>
    <t>JUS5251</t>
  </si>
  <si>
    <t xml:space="preserve">Inngår i annet masterprogram eller i profil? </t>
  </si>
  <si>
    <t xml:space="preserve">Inngår som obligatorisk emne i ICTL og som valgfritt emne i PIL. Inngår som profilemne i Personvern. </t>
  </si>
  <si>
    <t xml:space="preserve">Inngår som obligatorisk emne i ICTL. Inngår som profilemne i Personvern. </t>
  </si>
  <si>
    <t xml:space="preserve">IFP tilbyr profilen i Personvern, sikkerhet og digital forvaltning, her inngår 3 JUS-emner. </t>
  </si>
  <si>
    <t xml:space="preserve">Inngår som profilemne i arbeidsrettsprofilen. Inngår som valgfritt emne i masterprogrammet Organisasjon, ledelse og arbeid (OLA) </t>
  </si>
  <si>
    <t xml:space="preserve">Inngår som valgfritt emne i HUMR og som valgfritt emne i PIL. Inngår som profilemne i Velferd og likeverd. Inngår på ba-nivå som valgfritt emne i årsenheten Tverrfaglige kjønnsstudier. </t>
  </si>
  <si>
    <t xml:space="preserve">Inngår som profilemne i arbeidsrettsprofilen. Inngår som profilemne i Velferd og likeverd. Inngår på ba-nivå som valgfritt emne i årsenheten i Tverrfaglige kjønnsstudier. </t>
  </si>
  <si>
    <t xml:space="preserve">Rammen er 10 emner </t>
  </si>
  <si>
    <t xml:space="preserve">Rammen er 17 emner </t>
  </si>
  <si>
    <t xml:space="preserve">NY: Politi og påtalerett </t>
  </si>
  <si>
    <t>NY: Supreme Courts, Politics and the Rule of Law in Europe: Past, Present, Future</t>
  </si>
  <si>
    <t xml:space="preserve">NY: Law and Technology </t>
  </si>
  <si>
    <t xml:space="preserve">NY: International Law and International Relations </t>
  </si>
  <si>
    <t xml:space="preserve">IOR foreslår denne erstatte med annet emne </t>
  </si>
  <si>
    <t xml:space="preserve">Forslag fra foreløpige innstillinger </t>
  </si>
  <si>
    <t xml:space="preserve">Foreslås videreført annethvert år </t>
  </si>
  <si>
    <t xml:space="preserve">Foreslås nedlagt </t>
  </si>
  <si>
    <t xml:space="preserve">Foresås nedlagt </t>
  </si>
  <si>
    <t xml:space="preserve">Forslag nye emner: </t>
  </si>
  <si>
    <t xml:space="preserve">Annethvert år, vil erstatte Rettshistorie </t>
  </si>
  <si>
    <t xml:space="preserve">Foreslås som erstatning for Oral Advocacy - inngår ikke i IORs ramme </t>
  </si>
  <si>
    <t xml:space="preserve">Videreføres </t>
  </si>
  <si>
    <t xml:space="preserve">Forslag fra foreløpig innstilling </t>
  </si>
  <si>
    <t xml:space="preserve">Foreslås som del av fakultetets ramme, likt som prosedyrekonkurranse </t>
  </si>
  <si>
    <t xml:space="preserve">Synnøve Ugelvik og Anders Løvli </t>
  </si>
  <si>
    <t xml:space="preserve">Forelsås som nytt emne </t>
  </si>
  <si>
    <t xml:space="preserve">Foreslås som nytt emne </t>
  </si>
  <si>
    <t xml:space="preserve">Forslag foreløpig innstilling </t>
  </si>
  <si>
    <t>Videreføres</t>
  </si>
  <si>
    <t xml:space="preserve">Foreslås nedlagt dersom andre emner ikke kan flyttes ut av rammen til NIFS </t>
  </si>
  <si>
    <t xml:space="preserve">Foreslås slått sammen </t>
  </si>
  <si>
    <t xml:space="preserve">Foreslås nedlagt dersom det ikke kan flyttes ut av rammen til NIFS </t>
  </si>
  <si>
    <t xml:space="preserve">Inngår som valgfritt emne i HUMR og som oblig emne i PIL-spesialiseringen International Criminal and Humanitarian Law. Inngår som profilemne i Internasjonal rett. </t>
  </si>
  <si>
    <t xml:space="preserve">Inngår som valgfritt emne i HUMR og som oblig emne i PIL-spesialiseringen International Criminal and Humanitarian Law. Inngår som profilemne i Internasjonal rett. Inngår som profilemne i Komparativ rett.  </t>
  </si>
  <si>
    <t>Inngår som valgfritt emne i HUMR og valgfritt emne i MARL og som oblig emne i PIL-spesialiseringen International Environment and Energy Law. Inngår som profilemne i Internasjonal rett. Inngår som profilemne i Naturressurser og miljø.</t>
  </si>
  <si>
    <t xml:space="preserve">Inngår som valgfritt emne i HUMR og valgfritt emne i MARL og som oblig emne i PIL-spesialiseringen International Environment and Energy Law. Inngår som profilemne i Naturressurser og miljø. </t>
  </si>
  <si>
    <t xml:space="preserve">Inngår som valgfritt emne i HUMR og valgfritt emne i MARL og som oblig emne emne i PIL-spesialiseringen International Trade, Investment and Commercial Law. Inngår som profilemne i Internasjonal rett. Inngår som profilemne i Internasjonale komersielle relasjoner. Inngår i profilen Komparativ rett.  </t>
  </si>
  <si>
    <t xml:space="preserve">Inngår som valgfritt emne i MARL og som oblig emne i PIL-spesialiseringen International Trade, Investment and Commercial Law. Inngår som profilemne i Komparativ rett. </t>
  </si>
  <si>
    <t xml:space="preserve">Cecilia Bailliet, Malcolm Langford og Jørgen Skjold </t>
  </si>
  <si>
    <t xml:space="preserve">Financial Market Law and Regulation </t>
  </si>
  <si>
    <t>JUS5880/JUR1880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</si>
</sst>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3" borderId="0" xfId="0" applyFill="1"/>
    <xf numFmtId="1" fontId="0" fillId="0" borderId="1" xfId="0" applyNumberForma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1" fontId="0" fillId="0" borderId="6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1" xfId="0" applyNumberForma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0" xfId="0" applyFont="1" applyAlignment="1">
      <alignment wrapText="1"/>
    </xf>
    <xf numFmtId="1" fontId="0" fillId="0" borderId="8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0" xfId="0" applyBorder="1"/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5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5" borderId="1" xfId="0" applyNumberFormat="1" applyFont="1" applyFill="1" applyBorder="1" applyAlignment="1">
      <alignment wrapText="1"/>
    </xf>
    <xf numFmtId="49" fontId="0" fillId="5" borderId="1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4" borderId="1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" fontId="2" fillId="2" borderId="8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8" xfId="0" applyFill="1" applyBorder="1"/>
    <xf numFmtId="1" fontId="2" fillId="5" borderId="1" xfId="0" applyNumberFormat="1" applyFont="1" applyFill="1" applyBorder="1" applyAlignment="1">
      <alignment wrapText="1"/>
    </xf>
    <xf numFmtId="1" fontId="2" fillId="4" borderId="8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0" xfId="0" applyFill="1" applyBorder="1"/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" fontId="3" fillId="4" borderId="8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workbookViewId="0">
      <selection activeCell="AB5" sqref="AB5"/>
    </sheetView>
  </sheetViews>
  <sheetFormatPr defaultRowHeight="15" x14ac:dyDescent="0.25"/>
  <cols>
    <col min="1" max="1" width="28.42578125" customWidth="1"/>
    <col min="2" max="2" width="13.140625" customWidth="1"/>
    <col min="3" max="3" width="4.5703125" customWidth="1"/>
    <col min="4" max="4" width="10" customWidth="1"/>
    <col min="5" max="5" width="5.5703125" customWidth="1"/>
    <col min="6" max="6" width="5.28515625" customWidth="1"/>
    <col min="7" max="8" width="4.140625" hidden="1" customWidth="1"/>
    <col min="9" max="9" width="4.28515625" hidden="1" customWidth="1"/>
    <col min="10" max="10" width="4" hidden="1" customWidth="1"/>
    <col min="11" max="11" width="4.28515625" hidden="1" customWidth="1"/>
    <col min="12" max="12" width="4" hidden="1" customWidth="1"/>
    <col min="13" max="13" width="4.28515625" hidden="1" customWidth="1"/>
    <col min="14" max="15" width="4" hidden="1" customWidth="1"/>
    <col min="16" max="16" width="3.85546875" hidden="1" customWidth="1"/>
    <col min="17" max="18" width="4.28515625" hidden="1" customWidth="1"/>
    <col min="19" max="19" width="6.140625" customWidth="1"/>
    <col min="28" max="28" width="27.85546875" customWidth="1"/>
    <col min="29" max="29" width="13.28515625" customWidth="1"/>
  </cols>
  <sheetData>
    <row r="1" spans="1:40" ht="15.75" thickBot="1" x14ac:dyDescent="0.3"/>
    <row r="2" spans="1:40" ht="60" x14ac:dyDescent="0.25">
      <c r="A2" s="13" t="s">
        <v>1</v>
      </c>
      <c r="B2" s="14" t="s">
        <v>2</v>
      </c>
      <c r="C2" s="14"/>
      <c r="D2" s="14" t="s">
        <v>0</v>
      </c>
      <c r="E2" s="14" t="s">
        <v>193</v>
      </c>
      <c r="F2" s="14" t="s">
        <v>194</v>
      </c>
      <c r="G2" s="14" t="s">
        <v>128</v>
      </c>
      <c r="H2" s="14" t="s">
        <v>133</v>
      </c>
      <c r="I2" s="14" t="s">
        <v>137</v>
      </c>
      <c r="J2" s="14" t="s">
        <v>157</v>
      </c>
      <c r="K2" s="14" t="s">
        <v>159</v>
      </c>
      <c r="L2" s="14" t="s">
        <v>161</v>
      </c>
      <c r="M2" s="14" t="s">
        <v>162</v>
      </c>
      <c r="N2" s="14" t="s">
        <v>163</v>
      </c>
      <c r="O2" s="14" t="s">
        <v>187</v>
      </c>
      <c r="P2" s="14" t="s">
        <v>190</v>
      </c>
      <c r="Q2" s="14" t="s">
        <v>210</v>
      </c>
      <c r="R2" s="14" t="s">
        <v>211</v>
      </c>
      <c r="S2" s="14" t="s">
        <v>129</v>
      </c>
      <c r="T2" s="14" t="s">
        <v>249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219</v>
      </c>
      <c r="U3" s="6" t="s">
        <v>220</v>
      </c>
      <c r="V3" s="6" t="s">
        <v>221</v>
      </c>
      <c r="W3" s="6" t="s">
        <v>222</v>
      </c>
      <c r="X3" s="6" t="s">
        <v>223</v>
      </c>
      <c r="Y3" s="6" t="s">
        <v>224</v>
      </c>
      <c r="Z3" s="6" t="s">
        <v>225</v>
      </c>
      <c r="AA3" s="6" t="s">
        <v>226</v>
      </c>
      <c r="AB3" s="6" t="s">
        <v>252</v>
      </c>
      <c r="AC3" s="12" t="s">
        <v>313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s="52" customFormat="1" ht="30" x14ac:dyDescent="0.25">
      <c r="A4" s="35" t="s">
        <v>46</v>
      </c>
      <c r="B4" s="30" t="s">
        <v>208</v>
      </c>
      <c r="C4" s="30" t="s">
        <v>199</v>
      </c>
      <c r="D4" s="30" t="s">
        <v>48</v>
      </c>
      <c r="E4" s="30" t="s">
        <v>105</v>
      </c>
      <c r="F4" s="30"/>
      <c r="G4" s="90">
        <v>143</v>
      </c>
      <c r="H4" s="30"/>
      <c r="I4" s="30">
        <v>132</v>
      </c>
      <c r="J4" s="30"/>
      <c r="K4" s="30">
        <v>174</v>
      </c>
      <c r="L4" s="30"/>
      <c r="M4" s="90">
        <v>183</v>
      </c>
      <c r="N4" s="90"/>
      <c r="O4" s="90">
        <v>277</v>
      </c>
      <c r="P4" s="90"/>
      <c r="Q4" s="90">
        <v>181</v>
      </c>
      <c r="R4" s="90"/>
      <c r="S4" s="92">
        <v>213.66666666666666</v>
      </c>
      <c r="T4" s="19">
        <f>36+32</f>
        <v>68</v>
      </c>
      <c r="U4" s="19"/>
      <c r="V4" s="19"/>
      <c r="W4" s="19"/>
      <c r="X4" s="19">
        <f>36+57+14</f>
        <v>107</v>
      </c>
      <c r="Y4" s="19"/>
      <c r="Z4" s="19">
        <f>5+1</f>
        <v>6</v>
      </c>
      <c r="AA4" s="19">
        <f>T4+X4+Z4</f>
        <v>181</v>
      </c>
      <c r="AB4" s="19" t="s">
        <v>253</v>
      </c>
      <c r="AC4" s="26" t="s">
        <v>320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s="52" customFormat="1" ht="105" x14ac:dyDescent="0.25">
      <c r="A5" s="35" t="s">
        <v>32</v>
      </c>
      <c r="B5" s="30" t="s">
        <v>178</v>
      </c>
      <c r="C5" s="30" t="s">
        <v>199</v>
      </c>
      <c r="D5" s="30" t="s">
        <v>70</v>
      </c>
      <c r="E5" s="30"/>
      <c r="F5" s="30" t="s">
        <v>105</v>
      </c>
      <c r="G5" s="30"/>
      <c r="H5" s="30">
        <v>71</v>
      </c>
      <c r="I5" s="30"/>
      <c r="J5" s="30">
        <v>63</v>
      </c>
      <c r="K5" s="30"/>
      <c r="L5" s="30">
        <v>71</v>
      </c>
      <c r="M5" s="30"/>
      <c r="N5" s="30">
        <v>107</v>
      </c>
      <c r="O5" s="30"/>
      <c r="P5" s="30">
        <v>117</v>
      </c>
      <c r="Q5" s="30"/>
      <c r="R5" s="30">
        <v>113</v>
      </c>
      <c r="S5" s="92">
        <v>112.33333333333333</v>
      </c>
      <c r="T5" s="19">
        <f>17+9</f>
        <v>26</v>
      </c>
      <c r="U5" s="19">
        <v>21</v>
      </c>
      <c r="V5" s="19">
        <v>8</v>
      </c>
      <c r="W5" s="19">
        <f>2+31+1+1</f>
        <v>35</v>
      </c>
      <c r="X5" s="19">
        <f>18+5</f>
        <v>23</v>
      </c>
      <c r="Y5" s="19"/>
      <c r="Z5" s="19"/>
      <c r="AA5" s="19">
        <f>T5+U5+V5+W5+X5</f>
        <v>113</v>
      </c>
      <c r="AB5" s="19" t="s">
        <v>331</v>
      </c>
      <c r="AC5" s="26" t="s">
        <v>320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52" customFormat="1" ht="45" x14ac:dyDescent="0.25">
      <c r="A6" s="35" t="s">
        <v>30</v>
      </c>
      <c r="B6" s="30" t="s">
        <v>31</v>
      </c>
      <c r="C6" s="30" t="s">
        <v>199</v>
      </c>
      <c r="D6" s="30" t="s">
        <v>69</v>
      </c>
      <c r="E6" s="30"/>
      <c r="F6" s="30" t="s">
        <v>105</v>
      </c>
      <c r="G6" s="30"/>
      <c r="H6" s="30">
        <v>52</v>
      </c>
      <c r="I6" s="30"/>
      <c r="J6" s="30">
        <v>51</v>
      </c>
      <c r="K6" s="30"/>
      <c r="L6" s="30">
        <v>78</v>
      </c>
      <c r="M6" s="30"/>
      <c r="N6" s="30">
        <v>79</v>
      </c>
      <c r="O6" s="30"/>
      <c r="P6" s="30">
        <v>95</v>
      </c>
      <c r="Q6" s="30">
        <v>25</v>
      </c>
      <c r="R6" s="30">
        <v>73</v>
      </c>
      <c r="S6" s="92">
        <v>64.333333333333329</v>
      </c>
      <c r="T6" s="19">
        <v>14</v>
      </c>
      <c r="U6" s="19"/>
      <c r="V6" s="19">
        <f>9+1</f>
        <v>10</v>
      </c>
      <c r="W6" s="19">
        <v>37</v>
      </c>
      <c r="X6" s="19">
        <v>6</v>
      </c>
      <c r="Y6" s="19">
        <v>6</v>
      </c>
      <c r="Z6" s="19"/>
      <c r="AA6" s="19">
        <f>T6+V6+W6+X6+Y6</f>
        <v>73</v>
      </c>
      <c r="AB6" s="19" t="s">
        <v>274</v>
      </c>
      <c r="AC6" s="26" t="s">
        <v>320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s="84" customFormat="1" ht="60.75" thickBot="1" x14ac:dyDescent="0.3">
      <c r="A7" s="86" t="s">
        <v>180</v>
      </c>
      <c r="B7" s="87" t="s">
        <v>178</v>
      </c>
      <c r="C7" s="87" t="s">
        <v>209</v>
      </c>
      <c r="D7" s="87" t="s">
        <v>89</v>
      </c>
      <c r="E7" s="87"/>
      <c r="F7" s="87" t="s">
        <v>105</v>
      </c>
      <c r="G7" s="87"/>
      <c r="H7" s="87">
        <v>34</v>
      </c>
      <c r="I7" s="87"/>
      <c r="J7" s="87">
        <v>41</v>
      </c>
      <c r="K7" s="87"/>
      <c r="L7" s="87">
        <v>45</v>
      </c>
      <c r="M7" s="87"/>
      <c r="N7" s="87">
        <v>45</v>
      </c>
      <c r="O7" s="87"/>
      <c r="P7" s="87">
        <v>39</v>
      </c>
      <c r="Q7" s="87"/>
      <c r="R7" s="87">
        <v>23</v>
      </c>
      <c r="S7" s="95">
        <v>35.666666666666664</v>
      </c>
      <c r="T7" s="88">
        <v>4</v>
      </c>
      <c r="U7" s="88">
        <v>17</v>
      </c>
      <c r="V7" s="88"/>
      <c r="W7" s="88"/>
      <c r="X7" s="88">
        <v>2</v>
      </c>
      <c r="Y7" s="88"/>
      <c r="Z7" s="88"/>
      <c r="AA7" s="88">
        <f>T7+U7+X7</f>
        <v>23</v>
      </c>
      <c r="AB7" s="88" t="s">
        <v>261</v>
      </c>
      <c r="AC7" s="89" t="s">
        <v>312</v>
      </c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ht="15.75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x14ac:dyDescent="0.25">
      <c r="A9" s="31" t="s">
        <v>214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27.75" customHeight="1" x14ac:dyDescent="0.25">
      <c r="A10" s="32" t="s">
        <v>213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5">
      <c r="A11" s="3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20.75" thickBot="1" x14ac:dyDescent="0.3">
      <c r="A12" s="34" t="s">
        <v>257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</sheetData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8"/>
  <sheetViews>
    <sheetView workbookViewId="0">
      <selection activeCell="A15" sqref="A15"/>
    </sheetView>
  </sheetViews>
  <sheetFormatPr defaultRowHeight="15" x14ac:dyDescent="0.25"/>
  <cols>
    <col min="1" max="1" width="21.85546875" customWidth="1"/>
    <col min="2" max="2" width="14.85546875" customWidth="1"/>
    <col min="3" max="3" width="4.7109375" customWidth="1"/>
    <col min="4" max="4" width="6.7109375" customWidth="1"/>
    <col min="5" max="5" width="5" customWidth="1"/>
    <col min="6" max="6" width="5.140625" customWidth="1"/>
    <col min="7" max="7" width="4.28515625" hidden="1" customWidth="1"/>
    <col min="8" max="8" width="4.140625" hidden="1" customWidth="1"/>
    <col min="9" max="9" width="4" hidden="1" customWidth="1"/>
    <col min="10" max="10" width="4.42578125" hidden="1" customWidth="1"/>
    <col min="11" max="11" width="4.140625" hidden="1" customWidth="1"/>
    <col min="12" max="12" width="4.42578125" hidden="1" customWidth="1"/>
    <col min="13" max="13" width="4.140625" hidden="1" customWidth="1"/>
    <col min="14" max="14" width="4.28515625" hidden="1" customWidth="1"/>
    <col min="15" max="15" width="4.140625" hidden="1" customWidth="1"/>
    <col min="16" max="16" width="4.5703125" hidden="1" customWidth="1"/>
    <col min="17" max="17" width="4.140625" hidden="1" customWidth="1"/>
    <col min="18" max="18" width="4" hidden="1" customWidth="1"/>
    <col min="19" max="19" width="8.85546875" customWidth="1"/>
    <col min="28" max="28" width="48.5703125" customWidth="1"/>
    <col min="29" max="29" width="13.140625" customWidth="1"/>
  </cols>
  <sheetData>
    <row r="1" spans="1:16380" ht="15.75" thickBot="1" x14ac:dyDescent="0.3"/>
    <row r="2" spans="1:16380" ht="45" x14ac:dyDescent="0.25">
      <c r="A2" s="13" t="s">
        <v>1</v>
      </c>
      <c r="B2" s="14" t="s">
        <v>2</v>
      </c>
      <c r="C2" s="14"/>
      <c r="D2" s="14" t="s">
        <v>0</v>
      </c>
      <c r="E2" s="14" t="s">
        <v>193</v>
      </c>
      <c r="F2" s="14" t="s">
        <v>194</v>
      </c>
      <c r="G2" s="14" t="s">
        <v>128</v>
      </c>
      <c r="H2" s="14" t="s">
        <v>133</v>
      </c>
      <c r="I2" s="14" t="s">
        <v>137</v>
      </c>
      <c r="J2" s="14" t="s">
        <v>157</v>
      </c>
      <c r="K2" s="14" t="s">
        <v>159</v>
      </c>
      <c r="L2" s="14" t="s">
        <v>161</v>
      </c>
      <c r="M2" s="14" t="s">
        <v>162</v>
      </c>
      <c r="N2" s="14" t="s">
        <v>163</v>
      </c>
      <c r="O2" s="14" t="s">
        <v>187</v>
      </c>
      <c r="P2" s="14" t="s">
        <v>190</v>
      </c>
      <c r="Q2" s="14" t="s">
        <v>210</v>
      </c>
      <c r="R2" s="14" t="s">
        <v>211</v>
      </c>
      <c r="S2" s="14" t="s">
        <v>129</v>
      </c>
      <c r="T2" s="14" t="s">
        <v>249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1638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219</v>
      </c>
      <c r="U3" s="6" t="s">
        <v>220</v>
      </c>
      <c r="V3" s="6" t="s">
        <v>221</v>
      </c>
      <c r="W3" s="6" t="s">
        <v>222</v>
      </c>
      <c r="X3" s="6" t="s">
        <v>223</v>
      </c>
      <c r="Y3" s="6" t="s">
        <v>224</v>
      </c>
      <c r="Z3" s="6" t="s">
        <v>225</v>
      </c>
      <c r="AA3" s="6" t="s">
        <v>226</v>
      </c>
      <c r="AB3" s="6" t="s">
        <v>299</v>
      </c>
      <c r="AC3" s="12" t="s">
        <v>321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16380" x14ac:dyDescent="0.25">
      <c r="A4" s="18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/>
      <c r="U4" s="6"/>
      <c r="V4" s="6"/>
      <c r="W4" s="6"/>
      <c r="X4" s="6"/>
      <c r="Y4" s="6"/>
      <c r="Z4" s="6"/>
      <c r="AA4" s="6"/>
      <c r="AB4" s="25"/>
      <c r="AC4" s="2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16380" s="52" customFormat="1" ht="30" x14ac:dyDescent="0.25">
      <c r="A5" s="36" t="s">
        <v>165</v>
      </c>
      <c r="B5" s="37" t="s">
        <v>166</v>
      </c>
      <c r="C5" s="37" t="s">
        <v>201</v>
      </c>
      <c r="D5" s="37" t="s">
        <v>164</v>
      </c>
      <c r="E5" s="37"/>
      <c r="F5" s="37" t="s">
        <v>105</v>
      </c>
      <c r="G5" s="37"/>
      <c r="H5" s="37"/>
      <c r="I5" s="37"/>
      <c r="J5" s="37"/>
      <c r="K5" s="37"/>
      <c r="L5" s="37"/>
      <c r="M5" s="37"/>
      <c r="N5" s="37">
        <v>49</v>
      </c>
      <c r="O5" s="37"/>
      <c r="P5" s="37">
        <v>78</v>
      </c>
      <c r="Q5" s="37"/>
      <c r="R5" s="37">
        <v>71</v>
      </c>
      <c r="S5" s="108">
        <v>66</v>
      </c>
      <c r="T5" s="19">
        <v>35</v>
      </c>
      <c r="U5" s="19">
        <v>1</v>
      </c>
      <c r="V5" s="19"/>
      <c r="W5" s="19"/>
      <c r="X5" s="19"/>
      <c r="Y5" s="19">
        <v>33</v>
      </c>
      <c r="Z5" s="19">
        <v>2</v>
      </c>
      <c r="AA5" s="19">
        <f>T5+U5+Y5+Z5</f>
        <v>71</v>
      </c>
      <c r="AB5" s="19" t="s">
        <v>253</v>
      </c>
      <c r="AC5" s="26" t="s">
        <v>327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16380" s="52" customFormat="1" ht="30" x14ac:dyDescent="0.25">
      <c r="A6" s="35" t="s">
        <v>91</v>
      </c>
      <c r="B6" s="30" t="s">
        <v>191</v>
      </c>
      <c r="C6" s="30" t="s">
        <v>209</v>
      </c>
      <c r="D6" s="30" t="s">
        <v>92</v>
      </c>
      <c r="E6" s="30" t="s">
        <v>105</v>
      </c>
      <c r="F6" s="30" t="s">
        <v>105</v>
      </c>
      <c r="G6" s="30">
        <v>70</v>
      </c>
      <c r="H6" s="30"/>
      <c r="I6" s="30">
        <v>21</v>
      </c>
      <c r="J6" s="30">
        <v>49</v>
      </c>
      <c r="K6" s="30">
        <v>47</v>
      </c>
      <c r="L6" s="30">
        <v>46</v>
      </c>
      <c r="M6" s="30">
        <v>40</v>
      </c>
      <c r="N6" s="30">
        <v>52</v>
      </c>
      <c r="O6" s="30">
        <v>53</v>
      </c>
      <c r="P6" s="30">
        <v>52</v>
      </c>
      <c r="Q6" s="30">
        <v>47</v>
      </c>
      <c r="R6" s="30">
        <v>52</v>
      </c>
      <c r="S6" s="108">
        <f>(P6+Q6+R6)/3</f>
        <v>50.333333333333336</v>
      </c>
      <c r="T6" s="19">
        <v>48</v>
      </c>
      <c r="U6" s="19"/>
      <c r="V6" s="19"/>
      <c r="W6" s="19"/>
      <c r="X6" s="19"/>
      <c r="Y6" s="19">
        <v>4</v>
      </c>
      <c r="Z6" s="19"/>
      <c r="AA6" s="19">
        <f>52</f>
        <v>52</v>
      </c>
      <c r="AB6" s="19" t="s">
        <v>253</v>
      </c>
      <c r="AC6" s="26" t="s">
        <v>327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16380" ht="30" x14ac:dyDescent="0.25">
      <c r="A7" s="35" t="s">
        <v>20</v>
      </c>
      <c r="B7" s="30" t="s">
        <v>21</v>
      </c>
      <c r="C7" s="30" t="s">
        <v>201</v>
      </c>
      <c r="D7" s="30" t="s">
        <v>297</v>
      </c>
      <c r="E7" s="30" t="s">
        <v>105</v>
      </c>
      <c r="F7" s="30"/>
      <c r="G7" s="30">
        <v>61</v>
      </c>
      <c r="H7" s="30"/>
      <c r="I7" s="30">
        <v>76</v>
      </c>
      <c r="J7" s="30"/>
      <c r="K7" s="30">
        <v>51</v>
      </c>
      <c r="L7" s="30"/>
      <c r="M7" s="30">
        <v>46</v>
      </c>
      <c r="N7" s="30"/>
      <c r="O7" s="30">
        <v>63</v>
      </c>
      <c r="P7" s="30"/>
      <c r="Q7" s="30">
        <v>32</v>
      </c>
      <c r="R7" s="30"/>
      <c r="S7" s="108">
        <v>47</v>
      </c>
      <c r="T7" s="25">
        <v>13</v>
      </c>
      <c r="U7" s="25">
        <v>1</v>
      </c>
      <c r="V7" s="25"/>
      <c r="W7" s="25"/>
      <c r="X7" s="25"/>
      <c r="Y7" s="25">
        <v>16</v>
      </c>
      <c r="Z7" s="25">
        <v>2</v>
      </c>
      <c r="AA7" s="25">
        <f>T7+U7+Y7+Z7</f>
        <v>32</v>
      </c>
      <c r="AB7" s="25" t="s">
        <v>255</v>
      </c>
      <c r="AC7" s="29" t="s">
        <v>327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16380" ht="45" x14ac:dyDescent="0.25">
      <c r="A8" s="35" t="s">
        <v>58</v>
      </c>
      <c r="B8" s="30" t="s">
        <v>160</v>
      </c>
      <c r="C8" s="30" t="s">
        <v>201</v>
      </c>
      <c r="D8" s="30" t="s">
        <v>59</v>
      </c>
      <c r="E8" s="30" t="s">
        <v>105</v>
      </c>
      <c r="F8" s="30"/>
      <c r="G8" s="30">
        <v>27</v>
      </c>
      <c r="H8" s="30"/>
      <c r="I8" s="30">
        <v>35</v>
      </c>
      <c r="J8" s="30"/>
      <c r="K8" s="30">
        <v>51</v>
      </c>
      <c r="L8" s="30"/>
      <c r="M8" s="30">
        <v>45</v>
      </c>
      <c r="N8" s="30"/>
      <c r="O8" s="30">
        <v>37</v>
      </c>
      <c r="P8" s="30"/>
      <c r="Q8" s="30">
        <v>40</v>
      </c>
      <c r="R8" s="30"/>
      <c r="S8" s="108">
        <v>40.666666666666664</v>
      </c>
      <c r="T8" s="25">
        <v>15</v>
      </c>
      <c r="U8" s="25">
        <v>2</v>
      </c>
      <c r="V8" s="25">
        <v>2</v>
      </c>
      <c r="W8" s="25">
        <v>11</v>
      </c>
      <c r="X8" s="25"/>
      <c r="Y8" s="25">
        <v>9</v>
      </c>
      <c r="Z8" s="25">
        <v>1</v>
      </c>
      <c r="AA8" s="25">
        <f>T8+U8+V8+W8+Y8+Z8</f>
        <v>40</v>
      </c>
      <c r="AB8" s="25" t="s">
        <v>280</v>
      </c>
      <c r="AC8" s="29" t="s">
        <v>327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16380" s="84" customFormat="1" ht="120" x14ac:dyDescent="0.25">
      <c r="A9" s="79" t="s">
        <v>156</v>
      </c>
      <c r="B9" s="80" t="s">
        <v>116</v>
      </c>
      <c r="C9" s="80" t="s">
        <v>201</v>
      </c>
      <c r="D9" s="80" t="s">
        <v>131</v>
      </c>
      <c r="E9" s="80" t="s">
        <v>105</v>
      </c>
      <c r="F9" s="80"/>
      <c r="G9" s="80"/>
      <c r="H9" s="80"/>
      <c r="I9" s="80">
        <v>7</v>
      </c>
      <c r="J9" s="80"/>
      <c r="K9" s="80">
        <v>36</v>
      </c>
      <c r="L9" s="80"/>
      <c r="M9" s="80">
        <v>33</v>
      </c>
      <c r="N9" s="80"/>
      <c r="O9" s="80">
        <v>49</v>
      </c>
      <c r="P9" s="80"/>
      <c r="Q9" s="80">
        <v>38</v>
      </c>
      <c r="R9" s="80"/>
      <c r="S9" s="109">
        <v>40</v>
      </c>
      <c r="T9" s="81">
        <v>27</v>
      </c>
      <c r="U9" s="81"/>
      <c r="V9" s="81"/>
      <c r="W9" s="81"/>
      <c r="X9" s="81"/>
      <c r="Y9" s="81">
        <v>8</v>
      </c>
      <c r="Z9" s="81">
        <v>3</v>
      </c>
      <c r="AA9" s="81">
        <f>T9+Y9+Z9</f>
        <v>38</v>
      </c>
      <c r="AB9" s="81" t="s">
        <v>267</v>
      </c>
      <c r="AC9" s="82" t="s">
        <v>328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</row>
    <row r="10" spans="1:16380" s="84" customFormat="1" ht="30" x14ac:dyDescent="0.25">
      <c r="A10" s="103" t="s">
        <v>78</v>
      </c>
      <c r="B10" s="104" t="s">
        <v>111</v>
      </c>
      <c r="C10" s="104" t="s">
        <v>201</v>
      </c>
      <c r="D10" s="104" t="s">
        <v>76</v>
      </c>
      <c r="E10" s="80"/>
      <c r="F10" s="80" t="s">
        <v>105</v>
      </c>
      <c r="G10" s="80">
        <v>5</v>
      </c>
      <c r="H10" s="80">
        <v>28</v>
      </c>
      <c r="I10" s="80">
        <v>9</v>
      </c>
      <c r="J10" s="80">
        <v>33</v>
      </c>
      <c r="K10" s="80"/>
      <c r="L10" s="80">
        <v>40</v>
      </c>
      <c r="M10" s="80"/>
      <c r="N10" s="80">
        <v>41</v>
      </c>
      <c r="O10" s="80"/>
      <c r="P10" s="80">
        <v>26</v>
      </c>
      <c r="Q10" s="80"/>
      <c r="R10" s="80">
        <v>25</v>
      </c>
      <c r="S10" s="109">
        <v>30.666666666666668</v>
      </c>
      <c r="T10" s="81">
        <v>1</v>
      </c>
      <c r="U10" s="81">
        <v>15</v>
      </c>
      <c r="V10" s="81">
        <v>6</v>
      </c>
      <c r="W10" s="81"/>
      <c r="X10" s="81"/>
      <c r="Y10" s="81">
        <v>3</v>
      </c>
      <c r="Z10" s="81"/>
      <c r="AA10" s="81">
        <f>T10+U10+V10+Y10</f>
        <v>25</v>
      </c>
      <c r="AB10" s="81" t="s">
        <v>290</v>
      </c>
      <c r="AC10" s="82" t="s">
        <v>329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</row>
    <row r="11" spans="1:16380" s="56" customFormat="1" ht="72" customHeight="1" x14ac:dyDescent="0.25">
      <c r="A11" s="36" t="s">
        <v>109</v>
      </c>
      <c r="B11" s="30" t="s">
        <v>112</v>
      </c>
      <c r="C11" s="30" t="s">
        <v>198</v>
      </c>
      <c r="D11" s="37" t="s">
        <v>108</v>
      </c>
      <c r="E11" s="30" t="s">
        <v>105</v>
      </c>
      <c r="F11" s="30"/>
      <c r="G11" s="30">
        <v>26</v>
      </c>
      <c r="H11" s="30"/>
      <c r="I11" s="30">
        <v>28</v>
      </c>
      <c r="J11" s="30"/>
      <c r="K11" s="30">
        <v>26</v>
      </c>
      <c r="L11" s="30"/>
      <c r="M11" s="30">
        <v>28</v>
      </c>
      <c r="N11" s="30"/>
      <c r="O11" s="30">
        <v>32</v>
      </c>
      <c r="P11" s="30"/>
      <c r="Q11" s="30">
        <v>27</v>
      </c>
      <c r="R11" s="30"/>
      <c r="S11" s="92">
        <v>29</v>
      </c>
      <c r="T11" s="19">
        <v>4</v>
      </c>
      <c r="U11" s="19">
        <v>11</v>
      </c>
      <c r="V11" s="19">
        <v>5</v>
      </c>
      <c r="W11" s="19">
        <v>2</v>
      </c>
      <c r="X11" s="19"/>
      <c r="Y11" s="19">
        <v>4</v>
      </c>
      <c r="Z11" s="19">
        <v>1</v>
      </c>
      <c r="AA11" s="19">
        <v>27</v>
      </c>
      <c r="AB11" s="19" t="s">
        <v>268</v>
      </c>
      <c r="AC11" s="102" t="s">
        <v>327</v>
      </c>
      <c r="AD11" s="54"/>
      <c r="AE11" s="54"/>
      <c r="AF11" s="53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3"/>
      <c r="BJ11" s="54"/>
      <c r="BK11" s="54"/>
      <c r="BL11" s="53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3"/>
      <c r="CP11" s="54"/>
      <c r="CQ11" s="54"/>
      <c r="CR11" s="53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3"/>
      <c r="DV11" s="54"/>
      <c r="DW11" s="54"/>
      <c r="DX11" s="53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3"/>
      <c r="FB11" s="54"/>
      <c r="FC11" s="54"/>
      <c r="FD11" s="53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3"/>
      <c r="GH11" s="54"/>
      <c r="GI11" s="54"/>
      <c r="GJ11" s="53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3"/>
      <c r="HN11" s="54"/>
      <c r="HO11" s="54"/>
      <c r="HP11" s="53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3"/>
      <c r="IT11" s="54"/>
      <c r="IU11" s="54"/>
      <c r="IV11" s="53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3"/>
      <c r="JZ11" s="54"/>
      <c r="KA11" s="54"/>
      <c r="KB11" s="53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3"/>
      <c r="LF11" s="54"/>
      <c r="LG11" s="54"/>
      <c r="LH11" s="53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3"/>
      <c r="ML11" s="54"/>
      <c r="MM11" s="54"/>
      <c r="MN11" s="53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3"/>
      <c r="NR11" s="54"/>
      <c r="NS11" s="54"/>
      <c r="NT11" s="53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3"/>
      <c r="OX11" s="54"/>
      <c r="OY11" s="54"/>
      <c r="OZ11" s="53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3"/>
      <c r="QD11" s="54"/>
      <c r="QE11" s="54"/>
      <c r="QF11" s="53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3"/>
      <c r="RJ11" s="54"/>
      <c r="RK11" s="54"/>
      <c r="RL11" s="53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3"/>
      <c r="SP11" s="54"/>
      <c r="SQ11" s="54"/>
      <c r="SR11" s="53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3"/>
      <c r="TV11" s="54"/>
      <c r="TW11" s="54"/>
      <c r="TX11" s="53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3"/>
      <c r="VB11" s="54"/>
      <c r="VC11" s="54"/>
      <c r="VD11" s="53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3"/>
      <c r="WH11" s="54"/>
      <c r="WI11" s="54"/>
      <c r="WJ11" s="53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3"/>
      <c r="XN11" s="54"/>
      <c r="XO11" s="54"/>
      <c r="XP11" s="53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3"/>
      <c r="YT11" s="54"/>
      <c r="YU11" s="54"/>
      <c r="YV11" s="53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3"/>
      <c r="ZZ11" s="54"/>
      <c r="AAA11" s="54"/>
      <c r="AAB11" s="53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3"/>
      <c r="ABF11" s="54"/>
      <c r="ABG11" s="54"/>
      <c r="ABH11" s="53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3"/>
      <c r="ACL11" s="54"/>
      <c r="ACM11" s="54"/>
      <c r="ACN11" s="53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3"/>
      <c r="ADR11" s="54"/>
      <c r="ADS11" s="54"/>
      <c r="ADT11" s="53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3"/>
      <c r="AEX11" s="54"/>
      <c r="AEY11" s="54"/>
      <c r="AEZ11" s="53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3"/>
      <c r="AGD11" s="54"/>
      <c r="AGE11" s="54"/>
      <c r="AGF11" s="53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3"/>
      <c r="AHJ11" s="54"/>
      <c r="AHK11" s="54"/>
      <c r="AHL11" s="53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3"/>
      <c r="AIP11" s="54"/>
      <c r="AIQ11" s="54"/>
      <c r="AIR11" s="53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3"/>
      <c r="AJV11" s="54"/>
      <c r="AJW11" s="54"/>
      <c r="AJX11" s="53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3"/>
      <c r="ALB11" s="54"/>
      <c r="ALC11" s="54"/>
      <c r="ALD11" s="53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3"/>
      <c r="AMH11" s="54"/>
      <c r="AMI11" s="54"/>
      <c r="AMJ11" s="53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3"/>
      <c r="ANN11" s="54"/>
      <c r="ANO11" s="54"/>
      <c r="ANP11" s="53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3"/>
      <c r="AOT11" s="54"/>
      <c r="AOU11" s="54"/>
      <c r="AOV11" s="53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3"/>
      <c r="APZ11" s="54"/>
      <c r="AQA11" s="54"/>
      <c r="AQB11" s="53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3"/>
      <c r="ARF11" s="54"/>
      <c r="ARG11" s="54"/>
      <c r="ARH11" s="53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3"/>
      <c r="ASL11" s="54"/>
      <c r="ASM11" s="54"/>
      <c r="ASN11" s="53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3"/>
      <c r="ATR11" s="54"/>
      <c r="ATS11" s="54"/>
      <c r="ATT11" s="53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3"/>
      <c r="AUX11" s="54"/>
      <c r="AUY11" s="54"/>
      <c r="AUZ11" s="53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3"/>
      <c r="AWD11" s="54"/>
      <c r="AWE11" s="54"/>
      <c r="AWF11" s="53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3"/>
      <c r="AXJ11" s="54"/>
      <c r="AXK11" s="54"/>
      <c r="AXL11" s="53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3"/>
      <c r="AYP11" s="54"/>
      <c r="AYQ11" s="54"/>
      <c r="AYR11" s="53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3"/>
      <c r="AZV11" s="54"/>
      <c r="AZW11" s="54"/>
      <c r="AZX11" s="53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3"/>
      <c r="BBB11" s="54"/>
      <c r="BBC11" s="54"/>
      <c r="BBD11" s="53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3"/>
      <c r="BCH11" s="54"/>
      <c r="BCI11" s="54"/>
      <c r="BCJ11" s="53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3"/>
      <c r="BDN11" s="54"/>
      <c r="BDO11" s="54"/>
      <c r="BDP11" s="53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3"/>
      <c r="BET11" s="54"/>
      <c r="BEU11" s="54"/>
      <c r="BEV11" s="53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3"/>
      <c r="BFZ11" s="54"/>
      <c r="BGA11" s="54"/>
      <c r="BGB11" s="53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3"/>
      <c r="BHF11" s="54"/>
      <c r="BHG11" s="54"/>
      <c r="BHH11" s="53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3"/>
      <c r="BIL11" s="54"/>
      <c r="BIM11" s="54"/>
      <c r="BIN11" s="53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3"/>
      <c r="BJR11" s="54"/>
      <c r="BJS11" s="54"/>
      <c r="BJT11" s="53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3"/>
      <c r="BKX11" s="54"/>
      <c r="BKY11" s="54"/>
      <c r="BKZ11" s="53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3"/>
      <c r="BMD11" s="54"/>
      <c r="BME11" s="54"/>
      <c r="BMF11" s="53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3"/>
      <c r="BNJ11" s="54"/>
      <c r="BNK11" s="54"/>
      <c r="BNL11" s="53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3"/>
      <c r="BOP11" s="54"/>
      <c r="BOQ11" s="54"/>
      <c r="BOR11" s="53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3"/>
      <c r="BPV11" s="54"/>
      <c r="BPW11" s="54"/>
      <c r="BPX11" s="53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3"/>
      <c r="BRB11" s="54"/>
      <c r="BRC11" s="54"/>
      <c r="BRD11" s="53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3"/>
      <c r="BSH11" s="54"/>
      <c r="BSI11" s="54"/>
      <c r="BSJ11" s="53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3"/>
      <c r="BTN11" s="54"/>
      <c r="BTO11" s="54"/>
      <c r="BTP11" s="53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3"/>
      <c r="BUT11" s="54"/>
      <c r="BUU11" s="54"/>
      <c r="BUV11" s="53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3"/>
      <c r="BVZ11" s="54"/>
      <c r="BWA11" s="54"/>
      <c r="BWB11" s="53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3"/>
      <c r="BXF11" s="54"/>
      <c r="BXG11" s="54"/>
      <c r="BXH11" s="53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3"/>
      <c r="BYL11" s="54"/>
      <c r="BYM11" s="54"/>
      <c r="BYN11" s="53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3"/>
      <c r="BZR11" s="54"/>
      <c r="BZS11" s="54"/>
      <c r="BZT11" s="53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3"/>
      <c r="CAX11" s="54"/>
      <c r="CAY11" s="54"/>
      <c r="CAZ11" s="53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3"/>
      <c r="CCD11" s="54"/>
      <c r="CCE11" s="54"/>
      <c r="CCF11" s="53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3"/>
      <c r="CDJ11" s="54"/>
      <c r="CDK11" s="54"/>
      <c r="CDL11" s="53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3"/>
      <c r="CEP11" s="54"/>
      <c r="CEQ11" s="54"/>
      <c r="CER11" s="53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3"/>
      <c r="CFV11" s="54"/>
      <c r="CFW11" s="54"/>
      <c r="CFX11" s="53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3"/>
      <c r="CHB11" s="54"/>
      <c r="CHC11" s="54"/>
      <c r="CHD11" s="53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3"/>
      <c r="CIH11" s="54"/>
      <c r="CII11" s="54"/>
      <c r="CIJ11" s="53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3"/>
      <c r="CJN11" s="54"/>
      <c r="CJO11" s="54"/>
      <c r="CJP11" s="53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3"/>
      <c r="CKT11" s="54"/>
      <c r="CKU11" s="54"/>
      <c r="CKV11" s="53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3"/>
      <c r="CLZ11" s="54"/>
      <c r="CMA11" s="54"/>
      <c r="CMB11" s="53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3"/>
      <c r="CNF11" s="54"/>
      <c r="CNG11" s="54"/>
      <c r="CNH11" s="53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3"/>
      <c r="COL11" s="54"/>
      <c r="COM11" s="54"/>
      <c r="CON11" s="53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3"/>
      <c r="CPR11" s="54"/>
      <c r="CPS11" s="54"/>
      <c r="CPT11" s="53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3"/>
      <c r="CQX11" s="54"/>
      <c r="CQY11" s="54"/>
      <c r="CQZ11" s="53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3"/>
      <c r="CSD11" s="54"/>
      <c r="CSE11" s="54"/>
      <c r="CSF11" s="53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3"/>
      <c r="CTJ11" s="54"/>
      <c r="CTK11" s="54"/>
      <c r="CTL11" s="53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3"/>
      <c r="CUP11" s="54"/>
      <c r="CUQ11" s="54"/>
      <c r="CUR11" s="53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3"/>
      <c r="CVV11" s="54"/>
      <c r="CVW11" s="54"/>
      <c r="CVX11" s="53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3"/>
      <c r="CXB11" s="54"/>
      <c r="CXC11" s="54"/>
      <c r="CXD11" s="53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3"/>
      <c r="CYH11" s="54"/>
      <c r="CYI11" s="54"/>
      <c r="CYJ11" s="53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3"/>
      <c r="CZN11" s="54"/>
      <c r="CZO11" s="54"/>
      <c r="CZP11" s="53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3"/>
      <c r="DAT11" s="54"/>
      <c r="DAU11" s="54"/>
      <c r="DAV11" s="53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3"/>
      <c r="DBZ11" s="54"/>
      <c r="DCA11" s="54"/>
      <c r="DCB11" s="53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3"/>
      <c r="DDF11" s="54"/>
      <c r="DDG11" s="54"/>
      <c r="DDH11" s="53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3"/>
      <c r="DEL11" s="54"/>
      <c r="DEM11" s="54"/>
      <c r="DEN11" s="53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3"/>
      <c r="DFR11" s="54"/>
      <c r="DFS11" s="54"/>
      <c r="DFT11" s="53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3"/>
      <c r="DGX11" s="54"/>
      <c r="DGY11" s="54"/>
      <c r="DGZ11" s="53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3"/>
      <c r="DID11" s="54"/>
      <c r="DIE11" s="54"/>
      <c r="DIF11" s="53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3"/>
      <c r="DJJ11" s="54"/>
      <c r="DJK11" s="54"/>
      <c r="DJL11" s="53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3"/>
      <c r="DKP11" s="54"/>
      <c r="DKQ11" s="54"/>
      <c r="DKR11" s="53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3"/>
      <c r="DLV11" s="54"/>
      <c r="DLW11" s="54"/>
      <c r="DLX11" s="53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3"/>
      <c r="DNB11" s="54"/>
      <c r="DNC11" s="54"/>
      <c r="DND11" s="53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3"/>
      <c r="DOH11" s="54"/>
      <c r="DOI11" s="54"/>
      <c r="DOJ11" s="53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3"/>
      <c r="DPN11" s="54"/>
      <c r="DPO11" s="54"/>
      <c r="DPP11" s="53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3"/>
      <c r="DQT11" s="54"/>
      <c r="DQU11" s="54"/>
      <c r="DQV11" s="53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3"/>
      <c r="DRZ11" s="54"/>
      <c r="DSA11" s="54"/>
      <c r="DSB11" s="53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3"/>
      <c r="DTF11" s="54"/>
      <c r="DTG11" s="54"/>
      <c r="DTH11" s="53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3"/>
      <c r="DUL11" s="54"/>
      <c r="DUM11" s="54"/>
      <c r="DUN11" s="53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3"/>
      <c r="DVR11" s="54"/>
      <c r="DVS11" s="54"/>
      <c r="DVT11" s="53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3"/>
      <c r="DWX11" s="54"/>
      <c r="DWY11" s="54"/>
      <c r="DWZ11" s="53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3"/>
      <c r="DYD11" s="54"/>
      <c r="DYE11" s="54"/>
      <c r="DYF11" s="53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3"/>
      <c r="DZJ11" s="54"/>
      <c r="DZK11" s="54"/>
      <c r="DZL11" s="53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3"/>
      <c r="EAP11" s="54"/>
      <c r="EAQ11" s="54"/>
      <c r="EAR11" s="53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3"/>
      <c r="EBV11" s="54"/>
      <c r="EBW11" s="54"/>
      <c r="EBX11" s="53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3"/>
      <c r="EDB11" s="54"/>
      <c r="EDC11" s="54"/>
      <c r="EDD11" s="53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3"/>
      <c r="EEH11" s="54"/>
      <c r="EEI11" s="54"/>
      <c r="EEJ11" s="53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3"/>
      <c r="EFN11" s="54"/>
      <c r="EFO11" s="54"/>
      <c r="EFP11" s="53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3"/>
      <c r="EGT11" s="54"/>
      <c r="EGU11" s="54"/>
      <c r="EGV11" s="53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3"/>
      <c r="EHZ11" s="54"/>
      <c r="EIA11" s="54"/>
      <c r="EIB11" s="53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3"/>
      <c r="EJF11" s="54"/>
      <c r="EJG11" s="54"/>
      <c r="EJH11" s="53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3"/>
      <c r="EKL11" s="54"/>
      <c r="EKM11" s="54"/>
      <c r="EKN11" s="53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3"/>
      <c r="ELR11" s="54"/>
      <c r="ELS11" s="54"/>
      <c r="ELT11" s="53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3"/>
      <c r="EMX11" s="54"/>
      <c r="EMY11" s="54"/>
      <c r="EMZ11" s="53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3"/>
      <c r="EOD11" s="54"/>
      <c r="EOE11" s="54"/>
      <c r="EOF11" s="53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3"/>
      <c r="EPJ11" s="54"/>
      <c r="EPK11" s="54"/>
      <c r="EPL11" s="53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3"/>
      <c r="EQP11" s="54"/>
      <c r="EQQ11" s="54"/>
      <c r="EQR11" s="53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3"/>
      <c r="ERV11" s="54"/>
      <c r="ERW11" s="54"/>
      <c r="ERX11" s="53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3"/>
      <c r="ETB11" s="54"/>
      <c r="ETC11" s="54"/>
      <c r="ETD11" s="53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3"/>
      <c r="EUH11" s="54"/>
      <c r="EUI11" s="54"/>
      <c r="EUJ11" s="53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3"/>
      <c r="EVN11" s="54"/>
      <c r="EVO11" s="54"/>
      <c r="EVP11" s="53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3"/>
      <c r="EWT11" s="54"/>
      <c r="EWU11" s="54"/>
      <c r="EWV11" s="53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3"/>
      <c r="EXZ11" s="54"/>
      <c r="EYA11" s="54"/>
      <c r="EYB11" s="53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3"/>
      <c r="EZF11" s="54"/>
      <c r="EZG11" s="54"/>
      <c r="EZH11" s="53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3"/>
      <c r="FAL11" s="54"/>
      <c r="FAM11" s="54"/>
      <c r="FAN11" s="53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3"/>
      <c r="FBR11" s="54"/>
      <c r="FBS11" s="54"/>
      <c r="FBT11" s="53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3"/>
      <c r="FCX11" s="54"/>
      <c r="FCY11" s="54"/>
      <c r="FCZ11" s="53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3"/>
      <c r="FED11" s="54"/>
      <c r="FEE11" s="54"/>
      <c r="FEF11" s="53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3"/>
      <c r="FFJ11" s="54"/>
      <c r="FFK11" s="54"/>
      <c r="FFL11" s="53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3"/>
      <c r="FGP11" s="54"/>
      <c r="FGQ11" s="54"/>
      <c r="FGR11" s="53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3"/>
      <c r="FHV11" s="54"/>
      <c r="FHW11" s="54"/>
      <c r="FHX11" s="53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3"/>
      <c r="FJB11" s="54"/>
      <c r="FJC11" s="54"/>
      <c r="FJD11" s="53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3"/>
      <c r="FKH11" s="54"/>
      <c r="FKI11" s="54"/>
      <c r="FKJ11" s="53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3"/>
      <c r="FLN11" s="54"/>
      <c r="FLO11" s="54"/>
      <c r="FLP11" s="53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3"/>
      <c r="FMT11" s="54"/>
      <c r="FMU11" s="54"/>
      <c r="FMV11" s="53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3"/>
      <c r="FNZ11" s="54"/>
      <c r="FOA11" s="54"/>
      <c r="FOB11" s="53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3"/>
      <c r="FPF11" s="54"/>
      <c r="FPG11" s="54"/>
      <c r="FPH11" s="53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3"/>
      <c r="FQL11" s="54"/>
      <c r="FQM11" s="54"/>
      <c r="FQN11" s="53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3"/>
      <c r="FRR11" s="54"/>
      <c r="FRS11" s="54"/>
      <c r="FRT11" s="53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3"/>
      <c r="FSX11" s="54"/>
      <c r="FSY11" s="54"/>
      <c r="FSZ11" s="53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3"/>
      <c r="FUD11" s="54"/>
      <c r="FUE11" s="54"/>
      <c r="FUF11" s="53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3"/>
      <c r="FVJ11" s="54"/>
      <c r="FVK11" s="54"/>
      <c r="FVL11" s="53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3"/>
      <c r="FWP11" s="54"/>
      <c r="FWQ11" s="54"/>
      <c r="FWR11" s="53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3"/>
      <c r="FXV11" s="54"/>
      <c r="FXW11" s="54"/>
      <c r="FXX11" s="53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3"/>
      <c r="FZB11" s="54"/>
      <c r="FZC11" s="54"/>
      <c r="FZD11" s="53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3"/>
      <c r="GAH11" s="54"/>
      <c r="GAI11" s="54"/>
      <c r="GAJ11" s="53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3"/>
      <c r="GBN11" s="54"/>
      <c r="GBO11" s="54"/>
      <c r="GBP11" s="53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3"/>
      <c r="GCT11" s="54"/>
      <c r="GCU11" s="54"/>
      <c r="GCV11" s="53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3"/>
      <c r="GDZ11" s="54"/>
      <c r="GEA11" s="54"/>
      <c r="GEB11" s="53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3"/>
      <c r="GFF11" s="54"/>
      <c r="GFG11" s="54"/>
      <c r="GFH11" s="53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3"/>
      <c r="GGL11" s="54"/>
      <c r="GGM11" s="54"/>
      <c r="GGN11" s="53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3"/>
      <c r="GHR11" s="54"/>
      <c r="GHS11" s="54"/>
      <c r="GHT11" s="53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3"/>
      <c r="GIX11" s="54"/>
      <c r="GIY11" s="54"/>
      <c r="GIZ11" s="53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3"/>
      <c r="GKD11" s="54"/>
      <c r="GKE11" s="54"/>
      <c r="GKF11" s="53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3"/>
      <c r="GLJ11" s="54"/>
      <c r="GLK11" s="54"/>
      <c r="GLL11" s="53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3"/>
      <c r="GMP11" s="54"/>
      <c r="GMQ11" s="54"/>
      <c r="GMR11" s="53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3"/>
      <c r="GNV11" s="54"/>
      <c r="GNW11" s="54"/>
      <c r="GNX11" s="53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3"/>
      <c r="GPB11" s="54"/>
      <c r="GPC11" s="54"/>
      <c r="GPD11" s="53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3"/>
      <c r="GQH11" s="54"/>
      <c r="GQI11" s="54"/>
      <c r="GQJ11" s="53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3"/>
      <c r="GRN11" s="54"/>
      <c r="GRO11" s="54"/>
      <c r="GRP11" s="53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3"/>
      <c r="GST11" s="54"/>
      <c r="GSU11" s="54"/>
      <c r="GSV11" s="53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3"/>
      <c r="GTZ11" s="54"/>
      <c r="GUA11" s="54"/>
      <c r="GUB11" s="53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3"/>
      <c r="GVF11" s="54"/>
      <c r="GVG11" s="54"/>
      <c r="GVH11" s="53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3"/>
      <c r="GWL11" s="54"/>
      <c r="GWM11" s="54"/>
      <c r="GWN11" s="53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3"/>
      <c r="GXR11" s="54"/>
      <c r="GXS11" s="54"/>
      <c r="GXT11" s="53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3"/>
      <c r="GYX11" s="54"/>
      <c r="GYY11" s="54"/>
      <c r="GYZ11" s="53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3"/>
      <c r="HAD11" s="54"/>
      <c r="HAE11" s="54"/>
      <c r="HAF11" s="53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3"/>
      <c r="HBJ11" s="54"/>
      <c r="HBK11" s="54"/>
      <c r="HBL11" s="53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3"/>
      <c r="HCP11" s="54"/>
      <c r="HCQ11" s="54"/>
      <c r="HCR11" s="53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3"/>
      <c r="HDV11" s="54"/>
      <c r="HDW11" s="54"/>
      <c r="HDX11" s="53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3"/>
      <c r="HFB11" s="54"/>
      <c r="HFC11" s="54"/>
      <c r="HFD11" s="53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3"/>
      <c r="HGH11" s="54"/>
      <c r="HGI11" s="54"/>
      <c r="HGJ11" s="53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3"/>
      <c r="HHN11" s="54"/>
      <c r="HHO11" s="54"/>
      <c r="HHP11" s="53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3"/>
      <c r="HIT11" s="54"/>
      <c r="HIU11" s="54"/>
      <c r="HIV11" s="53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3"/>
      <c r="HJZ11" s="54"/>
      <c r="HKA11" s="54"/>
      <c r="HKB11" s="53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3"/>
      <c r="HLF11" s="54"/>
      <c r="HLG11" s="54"/>
      <c r="HLH11" s="53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3"/>
      <c r="HML11" s="54"/>
      <c r="HMM11" s="54"/>
      <c r="HMN11" s="53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3"/>
      <c r="HNR11" s="54"/>
      <c r="HNS11" s="54"/>
      <c r="HNT11" s="53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3"/>
      <c r="HOX11" s="54"/>
      <c r="HOY11" s="54"/>
      <c r="HOZ11" s="53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3"/>
      <c r="HQD11" s="54"/>
      <c r="HQE11" s="54"/>
      <c r="HQF11" s="53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3"/>
      <c r="HRJ11" s="54"/>
      <c r="HRK11" s="54"/>
      <c r="HRL11" s="53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3"/>
      <c r="HSP11" s="54"/>
      <c r="HSQ11" s="54"/>
      <c r="HSR11" s="53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3"/>
      <c r="HTV11" s="54"/>
      <c r="HTW11" s="54"/>
      <c r="HTX11" s="53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3"/>
      <c r="HVB11" s="54"/>
      <c r="HVC11" s="54"/>
      <c r="HVD11" s="53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3"/>
      <c r="HWH11" s="54"/>
      <c r="HWI11" s="54"/>
      <c r="HWJ11" s="53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3"/>
      <c r="HXN11" s="54"/>
      <c r="HXO11" s="54"/>
      <c r="HXP11" s="53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3"/>
      <c r="HYT11" s="54"/>
      <c r="HYU11" s="54"/>
      <c r="HYV11" s="53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3"/>
      <c r="HZZ11" s="54"/>
      <c r="IAA11" s="54"/>
      <c r="IAB11" s="53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3"/>
      <c r="IBF11" s="54"/>
      <c r="IBG11" s="54"/>
      <c r="IBH11" s="53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3"/>
      <c r="ICL11" s="54"/>
      <c r="ICM11" s="54"/>
      <c r="ICN11" s="53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3"/>
      <c r="IDR11" s="54"/>
      <c r="IDS11" s="54"/>
      <c r="IDT11" s="53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3"/>
      <c r="IEX11" s="54"/>
      <c r="IEY11" s="54"/>
      <c r="IEZ11" s="53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3"/>
      <c r="IGD11" s="54"/>
      <c r="IGE11" s="54"/>
      <c r="IGF11" s="53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3"/>
      <c r="IHJ11" s="54"/>
      <c r="IHK11" s="54"/>
      <c r="IHL11" s="53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3"/>
      <c r="IIP11" s="54"/>
      <c r="IIQ11" s="54"/>
      <c r="IIR11" s="53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3"/>
      <c r="IJV11" s="54"/>
      <c r="IJW11" s="54"/>
      <c r="IJX11" s="53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3"/>
      <c r="ILB11" s="54"/>
      <c r="ILC11" s="54"/>
      <c r="ILD11" s="53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3"/>
      <c r="IMH11" s="54"/>
      <c r="IMI11" s="54"/>
      <c r="IMJ11" s="53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3"/>
      <c r="INN11" s="54"/>
      <c r="INO11" s="54"/>
      <c r="INP11" s="53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3"/>
      <c r="IOT11" s="54"/>
      <c r="IOU11" s="54"/>
      <c r="IOV11" s="53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3"/>
      <c r="IPZ11" s="54"/>
      <c r="IQA11" s="54"/>
      <c r="IQB11" s="53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3"/>
      <c r="IRF11" s="54"/>
      <c r="IRG11" s="54"/>
      <c r="IRH11" s="53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3"/>
      <c r="ISL11" s="54"/>
      <c r="ISM11" s="54"/>
      <c r="ISN11" s="53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3"/>
      <c r="ITR11" s="54"/>
      <c r="ITS11" s="54"/>
      <c r="ITT11" s="53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3"/>
      <c r="IUX11" s="54"/>
      <c r="IUY11" s="54"/>
      <c r="IUZ11" s="53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3"/>
      <c r="IWD11" s="54"/>
      <c r="IWE11" s="54"/>
      <c r="IWF11" s="53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3"/>
      <c r="IXJ11" s="54"/>
      <c r="IXK11" s="54"/>
      <c r="IXL11" s="53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3"/>
      <c r="IYP11" s="54"/>
      <c r="IYQ11" s="54"/>
      <c r="IYR11" s="53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3"/>
      <c r="IZV11" s="54"/>
      <c r="IZW11" s="54"/>
      <c r="IZX11" s="53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3"/>
      <c r="JBB11" s="54"/>
      <c r="JBC11" s="54"/>
      <c r="JBD11" s="53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3"/>
      <c r="JCH11" s="54"/>
      <c r="JCI11" s="54"/>
      <c r="JCJ11" s="53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3"/>
      <c r="JDN11" s="54"/>
      <c r="JDO11" s="54"/>
      <c r="JDP11" s="53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3"/>
      <c r="JET11" s="54"/>
      <c r="JEU11" s="54"/>
      <c r="JEV11" s="53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3"/>
      <c r="JFZ11" s="54"/>
      <c r="JGA11" s="54"/>
      <c r="JGB11" s="53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3"/>
      <c r="JHF11" s="54"/>
      <c r="JHG11" s="54"/>
      <c r="JHH11" s="53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3"/>
      <c r="JIL11" s="54"/>
      <c r="JIM11" s="54"/>
      <c r="JIN11" s="53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3"/>
      <c r="JJR11" s="54"/>
      <c r="JJS11" s="54"/>
      <c r="JJT11" s="53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3"/>
      <c r="JKX11" s="54"/>
      <c r="JKY11" s="54"/>
      <c r="JKZ11" s="53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3"/>
      <c r="JMD11" s="54"/>
      <c r="JME11" s="54"/>
      <c r="JMF11" s="53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3"/>
      <c r="JNJ11" s="54"/>
      <c r="JNK11" s="54"/>
      <c r="JNL11" s="53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3"/>
      <c r="JOP11" s="54"/>
      <c r="JOQ11" s="54"/>
      <c r="JOR11" s="53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3"/>
      <c r="JPV11" s="54"/>
      <c r="JPW11" s="54"/>
      <c r="JPX11" s="53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3"/>
      <c r="JRB11" s="54"/>
      <c r="JRC11" s="54"/>
      <c r="JRD11" s="53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3"/>
      <c r="JSH11" s="54"/>
      <c r="JSI11" s="54"/>
      <c r="JSJ11" s="53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3"/>
      <c r="JTN11" s="54"/>
      <c r="JTO11" s="54"/>
      <c r="JTP11" s="53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3"/>
      <c r="JUT11" s="54"/>
      <c r="JUU11" s="54"/>
      <c r="JUV11" s="53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3"/>
      <c r="JVZ11" s="54"/>
      <c r="JWA11" s="54"/>
      <c r="JWB11" s="53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3"/>
      <c r="JXF11" s="54"/>
      <c r="JXG11" s="54"/>
      <c r="JXH11" s="53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3"/>
      <c r="JYL11" s="54"/>
      <c r="JYM11" s="54"/>
      <c r="JYN11" s="53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3"/>
      <c r="JZR11" s="54"/>
      <c r="JZS11" s="54"/>
      <c r="JZT11" s="53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3"/>
      <c r="KAX11" s="54"/>
      <c r="KAY11" s="54"/>
      <c r="KAZ11" s="53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3"/>
      <c r="KCD11" s="54"/>
      <c r="KCE11" s="54"/>
      <c r="KCF11" s="53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3"/>
      <c r="KDJ11" s="54"/>
      <c r="KDK11" s="54"/>
      <c r="KDL11" s="53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3"/>
      <c r="KEP11" s="54"/>
      <c r="KEQ11" s="54"/>
      <c r="KER11" s="53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3"/>
      <c r="KFV11" s="54"/>
      <c r="KFW11" s="54"/>
      <c r="KFX11" s="53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3"/>
      <c r="KHB11" s="54"/>
      <c r="KHC11" s="54"/>
      <c r="KHD11" s="53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3"/>
      <c r="KIH11" s="54"/>
      <c r="KII11" s="54"/>
      <c r="KIJ11" s="53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3"/>
      <c r="KJN11" s="54"/>
      <c r="KJO11" s="54"/>
      <c r="KJP11" s="53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3"/>
      <c r="KKT11" s="54"/>
      <c r="KKU11" s="54"/>
      <c r="KKV11" s="53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3"/>
      <c r="KLZ11" s="54"/>
      <c r="KMA11" s="54"/>
      <c r="KMB11" s="53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3"/>
      <c r="KNF11" s="54"/>
      <c r="KNG11" s="54"/>
      <c r="KNH11" s="53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3"/>
      <c r="KOL11" s="54"/>
      <c r="KOM11" s="54"/>
      <c r="KON11" s="53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3"/>
      <c r="KPR11" s="54"/>
      <c r="KPS11" s="54"/>
      <c r="KPT11" s="53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3"/>
      <c r="KQX11" s="54"/>
      <c r="KQY11" s="54"/>
      <c r="KQZ11" s="53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3"/>
      <c r="KSD11" s="54"/>
      <c r="KSE11" s="54"/>
      <c r="KSF11" s="53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3"/>
      <c r="KTJ11" s="54"/>
      <c r="KTK11" s="54"/>
      <c r="KTL11" s="53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3"/>
      <c r="KUP11" s="54"/>
      <c r="KUQ11" s="54"/>
      <c r="KUR11" s="53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3"/>
      <c r="KVV11" s="54"/>
      <c r="KVW11" s="54"/>
      <c r="KVX11" s="53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3"/>
      <c r="KXB11" s="54"/>
      <c r="KXC11" s="54"/>
      <c r="KXD11" s="53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3"/>
      <c r="KYH11" s="54"/>
      <c r="KYI11" s="54"/>
      <c r="KYJ11" s="53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3"/>
      <c r="KZN11" s="54"/>
      <c r="KZO11" s="54"/>
      <c r="KZP11" s="53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3"/>
      <c r="LAT11" s="54"/>
      <c r="LAU11" s="54"/>
      <c r="LAV11" s="53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3"/>
      <c r="LBZ11" s="54"/>
      <c r="LCA11" s="54"/>
      <c r="LCB11" s="53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3"/>
      <c r="LDF11" s="54"/>
      <c r="LDG11" s="54"/>
      <c r="LDH11" s="53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3"/>
      <c r="LEL11" s="54"/>
      <c r="LEM11" s="54"/>
      <c r="LEN11" s="53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3"/>
      <c r="LFR11" s="54"/>
      <c r="LFS11" s="54"/>
      <c r="LFT11" s="53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3"/>
      <c r="LGX11" s="54"/>
      <c r="LGY11" s="54"/>
      <c r="LGZ11" s="53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3"/>
      <c r="LID11" s="54"/>
      <c r="LIE11" s="54"/>
      <c r="LIF11" s="53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3"/>
      <c r="LJJ11" s="54"/>
      <c r="LJK11" s="54"/>
      <c r="LJL11" s="53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3"/>
      <c r="LKP11" s="54"/>
      <c r="LKQ11" s="54"/>
      <c r="LKR11" s="53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3"/>
      <c r="LLV11" s="54"/>
      <c r="LLW11" s="54"/>
      <c r="LLX11" s="53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3"/>
      <c r="LNB11" s="54"/>
      <c r="LNC11" s="54"/>
      <c r="LND11" s="53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3"/>
      <c r="LOH11" s="54"/>
      <c r="LOI11" s="54"/>
      <c r="LOJ11" s="53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3"/>
      <c r="LPN11" s="54"/>
      <c r="LPO11" s="54"/>
      <c r="LPP11" s="53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3"/>
      <c r="LQT11" s="54"/>
      <c r="LQU11" s="54"/>
      <c r="LQV11" s="53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3"/>
      <c r="LRZ11" s="54"/>
      <c r="LSA11" s="54"/>
      <c r="LSB11" s="53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3"/>
      <c r="LTF11" s="54"/>
      <c r="LTG11" s="54"/>
      <c r="LTH11" s="53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3"/>
      <c r="LUL11" s="54"/>
      <c r="LUM11" s="54"/>
      <c r="LUN11" s="53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3"/>
      <c r="LVR11" s="54"/>
      <c r="LVS11" s="54"/>
      <c r="LVT11" s="53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3"/>
      <c r="LWX11" s="54"/>
      <c r="LWY11" s="54"/>
      <c r="LWZ11" s="53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3"/>
      <c r="LYD11" s="54"/>
      <c r="LYE11" s="54"/>
      <c r="LYF11" s="53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3"/>
      <c r="LZJ11" s="54"/>
      <c r="LZK11" s="54"/>
      <c r="LZL11" s="53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3"/>
      <c r="MAP11" s="54"/>
      <c r="MAQ11" s="54"/>
      <c r="MAR11" s="53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3"/>
      <c r="MBV11" s="54"/>
      <c r="MBW11" s="54"/>
      <c r="MBX11" s="53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3"/>
      <c r="MDB11" s="54"/>
      <c r="MDC11" s="54"/>
      <c r="MDD11" s="53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3"/>
      <c r="MEH11" s="54"/>
      <c r="MEI11" s="54"/>
      <c r="MEJ11" s="53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3"/>
      <c r="MFN11" s="54"/>
      <c r="MFO11" s="54"/>
      <c r="MFP11" s="53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3"/>
      <c r="MGT11" s="54"/>
      <c r="MGU11" s="54"/>
      <c r="MGV11" s="53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3"/>
      <c r="MHZ11" s="54"/>
      <c r="MIA11" s="54"/>
      <c r="MIB11" s="53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3"/>
      <c r="MJF11" s="54"/>
      <c r="MJG11" s="54"/>
      <c r="MJH11" s="53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3"/>
      <c r="MKL11" s="54"/>
      <c r="MKM11" s="54"/>
      <c r="MKN11" s="53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3"/>
      <c r="MLR11" s="54"/>
      <c r="MLS11" s="54"/>
      <c r="MLT11" s="53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3"/>
      <c r="MMX11" s="54"/>
      <c r="MMY11" s="54"/>
      <c r="MMZ11" s="53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3"/>
      <c r="MOD11" s="54"/>
      <c r="MOE11" s="54"/>
      <c r="MOF11" s="53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3"/>
      <c r="MPJ11" s="54"/>
      <c r="MPK11" s="54"/>
      <c r="MPL11" s="53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3"/>
      <c r="MQP11" s="54"/>
      <c r="MQQ11" s="54"/>
      <c r="MQR11" s="53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3"/>
      <c r="MRV11" s="54"/>
      <c r="MRW11" s="54"/>
      <c r="MRX11" s="53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3"/>
      <c r="MTB11" s="54"/>
      <c r="MTC11" s="54"/>
      <c r="MTD11" s="53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3"/>
      <c r="MUH11" s="54"/>
      <c r="MUI11" s="54"/>
      <c r="MUJ11" s="53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3"/>
      <c r="MVN11" s="54"/>
      <c r="MVO11" s="54"/>
      <c r="MVP11" s="53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3"/>
      <c r="MWT11" s="54"/>
      <c r="MWU11" s="54"/>
      <c r="MWV11" s="53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3"/>
      <c r="MXZ11" s="54"/>
      <c r="MYA11" s="54"/>
      <c r="MYB11" s="53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3"/>
      <c r="MZF11" s="54"/>
      <c r="MZG11" s="54"/>
      <c r="MZH11" s="53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3"/>
      <c r="NAL11" s="54"/>
      <c r="NAM11" s="54"/>
      <c r="NAN11" s="53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3"/>
      <c r="NBR11" s="54"/>
      <c r="NBS11" s="54"/>
      <c r="NBT11" s="53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3"/>
      <c r="NCX11" s="54"/>
      <c r="NCY11" s="54"/>
      <c r="NCZ11" s="53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3"/>
      <c r="NED11" s="54"/>
      <c r="NEE11" s="54"/>
      <c r="NEF11" s="53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3"/>
      <c r="NFJ11" s="54"/>
      <c r="NFK11" s="54"/>
      <c r="NFL11" s="53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3"/>
      <c r="NGP11" s="54"/>
      <c r="NGQ11" s="54"/>
      <c r="NGR11" s="53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3"/>
      <c r="NHV11" s="54"/>
      <c r="NHW11" s="54"/>
      <c r="NHX11" s="53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3"/>
      <c r="NJB11" s="54"/>
      <c r="NJC11" s="54"/>
      <c r="NJD11" s="53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3"/>
      <c r="NKH11" s="54"/>
      <c r="NKI11" s="54"/>
      <c r="NKJ11" s="53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3"/>
      <c r="NLN11" s="54"/>
      <c r="NLO11" s="54"/>
      <c r="NLP11" s="53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3"/>
      <c r="NMT11" s="54"/>
      <c r="NMU11" s="54"/>
      <c r="NMV11" s="53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3"/>
      <c r="NNZ11" s="54"/>
      <c r="NOA11" s="54"/>
      <c r="NOB11" s="53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3"/>
      <c r="NPF11" s="54"/>
      <c r="NPG11" s="54"/>
      <c r="NPH11" s="53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3"/>
      <c r="NQL11" s="54"/>
      <c r="NQM11" s="54"/>
      <c r="NQN11" s="53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3"/>
      <c r="NRR11" s="54"/>
      <c r="NRS11" s="54"/>
      <c r="NRT11" s="53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3"/>
      <c r="NSX11" s="54"/>
      <c r="NSY11" s="54"/>
      <c r="NSZ11" s="53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3"/>
      <c r="NUD11" s="54"/>
      <c r="NUE11" s="54"/>
      <c r="NUF11" s="53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3"/>
      <c r="NVJ11" s="54"/>
      <c r="NVK11" s="54"/>
      <c r="NVL11" s="53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3"/>
      <c r="NWP11" s="54"/>
      <c r="NWQ11" s="54"/>
      <c r="NWR11" s="53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3"/>
      <c r="NXV11" s="54"/>
      <c r="NXW11" s="54"/>
      <c r="NXX11" s="53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3"/>
      <c r="NZB11" s="54"/>
      <c r="NZC11" s="54"/>
      <c r="NZD11" s="53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3"/>
      <c r="OAH11" s="54"/>
      <c r="OAI11" s="54"/>
      <c r="OAJ11" s="53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3"/>
      <c r="OBN11" s="54"/>
      <c r="OBO11" s="54"/>
      <c r="OBP11" s="53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3"/>
      <c r="OCT11" s="54"/>
      <c r="OCU11" s="54"/>
      <c r="OCV11" s="53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3"/>
      <c r="ODZ11" s="54"/>
      <c r="OEA11" s="54"/>
      <c r="OEB11" s="53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3"/>
      <c r="OFF11" s="54"/>
      <c r="OFG11" s="54"/>
      <c r="OFH11" s="53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3"/>
      <c r="OGL11" s="54"/>
      <c r="OGM11" s="54"/>
      <c r="OGN11" s="53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3"/>
      <c r="OHR11" s="54"/>
      <c r="OHS11" s="54"/>
      <c r="OHT11" s="53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3"/>
      <c r="OIX11" s="54"/>
      <c r="OIY11" s="54"/>
      <c r="OIZ11" s="53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3"/>
      <c r="OKD11" s="54"/>
      <c r="OKE11" s="54"/>
      <c r="OKF11" s="53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3"/>
      <c r="OLJ11" s="54"/>
      <c r="OLK11" s="54"/>
      <c r="OLL11" s="53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3"/>
      <c r="OMP11" s="54"/>
      <c r="OMQ11" s="54"/>
      <c r="OMR11" s="53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3"/>
      <c r="ONV11" s="54"/>
      <c r="ONW11" s="54"/>
      <c r="ONX11" s="53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3"/>
      <c r="OPB11" s="54"/>
      <c r="OPC11" s="54"/>
      <c r="OPD11" s="53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3"/>
      <c r="OQH11" s="54"/>
      <c r="OQI11" s="54"/>
      <c r="OQJ11" s="53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3"/>
      <c r="ORN11" s="54"/>
      <c r="ORO11" s="54"/>
      <c r="ORP11" s="53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3"/>
      <c r="OST11" s="54"/>
      <c r="OSU11" s="54"/>
      <c r="OSV11" s="53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3"/>
      <c r="OTZ11" s="54"/>
      <c r="OUA11" s="54"/>
      <c r="OUB11" s="53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3"/>
      <c r="OVF11" s="54"/>
      <c r="OVG11" s="54"/>
      <c r="OVH11" s="53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3"/>
      <c r="OWL11" s="54"/>
      <c r="OWM11" s="54"/>
      <c r="OWN11" s="53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3"/>
      <c r="OXR11" s="54"/>
      <c r="OXS11" s="54"/>
      <c r="OXT11" s="53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3"/>
      <c r="OYX11" s="54"/>
      <c r="OYY11" s="54"/>
      <c r="OYZ11" s="53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3"/>
      <c r="PAD11" s="54"/>
      <c r="PAE11" s="54"/>
      <c r="PAF11" s="53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3"/>
      <c r="PBJ11" s="54"/>
      <c r="PBK11" s="54"/>
      <c r="PBL11" s="53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3"/>
      <c r="PCP11" s="54"/>
      <c r="PCQ11" s="54"/>
      <c r="PCR11" s="53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3"/>
      <c r="PDV11" s="54"/>
      <c r="PDW11" s="54"/>
      <c r="PDX11" s="53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3"/>
      <c r="PFB11" s="54"/>
      <c r="PFC11" s="54"/>
      <c r="PFD11" s="53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3"/>
      <c r="PGH11" s="54"/>
      <c r="PGI11" s="54"/>
      <c r="PGJ11" s="53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3"/>
      <c r="PHN11" s="54"/>
      <c r="PHO11" s="54"/>
      <c r="PHP11" s="53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3"/>
      <c r="PIT11" s="54"/>
      <c r="PIU11" s="54"/>
      <c r="PIV11" s="53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3"/>
      <c r="PJZ11" s="54"/>
      <c r="PKA11" s="54"/>
      <c r="PKB11" s="53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3"/>
      <c r="PLF11" s="54"/>
      <c r="PLG11" s="54"/>
      <c r="PLH11" s="53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3"/>
      <c r="PML11" s="54"/>
      <c r="PMM11" s="54"/>
      <c r="PMN11" s="53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3"/>
      <c r="PNR11" s="54"/>
      <c r="PNS11" s="54"/>
      <c r="PNT11" s="53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3"/>
      <c r="POX11" s="54"/>
      <c r="POY11" s="54"/>
      <c r="POZ11" s="53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3"/>
      <c r="PQD11" s="54"/>
      <c r="PQE11" s="54"/>
      <c r="PQF11" s="53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3"/>
      <c r="PRJ11" s="54"/>
      <c r="PRK11" s="54"/>
      <c r="PRL11" s="53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3"/>
      <c r="PSP11" s="54"/>
      <c r="PSQ11" s="54"/>
      <c r="PSR11" s="53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3"/>
      <c r="PTV11" s="54"/>
      <c r="PTW11" s="54"/>
      <c r="PTX11" s="53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3"/>
      <c r="PVB11" s="54"/>
      <c r="PVC11" s="54"/>
      <c r="PVD11" s="53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3"/>
      <c r="PWH11" s="54"/>
      <c r="PWI11" s="54"/>
      <c r="PWJ11" s="53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3"/>
      <c r="PXN11" s="54"/>
      <c r="PXO11" s="54"/>
      <c r="PXP11" s="53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3"/>
      <c r="PYT11" s="54"/>
      <c r="PYU11" s="54"/>
      <c r="PYV11" s="53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3"/>
      <c r="PZZ11" s="54"/>
      <c r="QAA11" s="54"/>
      <c r="QAB11" s="53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3"/>
      <c r="QBF11" s="54"/>
      <c r="QBG11" s="54"/>
      <c r="QBH11" s="53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3"/>
      <c r="QCL11" s="54"/>
      <c r="QCM11" s="54"/>
      <c r="QCN11" s="53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3"/>
      <c r="QDR11" s="54"/>
      <c r="QDS11" s="54"/>
      <c r="QDT11" s="53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3"/>
      <c r="QEX11" s="54"/>
      <c r="QEY11" s="54"/>
      <c r="QEZ11" s="53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3"/>
      <c r="QGD11" s="54"/>
      <c r="QGE11" s="54"/>
      <c r="QGF11" s="53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3"/>
      <c r="QHJ11" s="54"/>
      <c r="QHK11" s="54"/>
      <c r="QHL11" s="53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3"/>
      <c r="QIP11" s="54"/>
      <c r="QIQ11" s="54"/>
      <c r="QIR11" s="53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3"/>
      <c r="QJV11" s="54"/>
      <c r="QJW11" s="54"/>
      <c r="QJX11" s="53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3"/>
      <c r="QLB11" s="54"/>
      <c r="QLC11" s="54"/>
      <c r="QLD11" s="53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3"/>
      <c r="QMH11" s="54"/>
      <c r="QMI11" s="54"/>
      <c r="QMJ11" s="53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3"/>
      <c r="QNN11" s="54"/>
      <c r="QNO11" s="54"/>
      <c r="QNP11" s="53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3"/>
      <c r="QOT11" s="54"/>
      <c r="QOU11" s="54"/>
      <c r="QOV11" s="53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3"/>
      <c r="QPZ11" s="54"/>
      <c r="QQA11" s="54"/>
      <c r="QQB11" s="53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3"/>
      <c r="QRF11" s="54"/>
      <c r="QRG11" s="54"/>
      <c r="QRH11" s="53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3"/>
      <c r="QSL11" s="54"/>
      <c r="QSM11" s="54"/>
      <c r="QSN11" s="53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3"/>
      <c r="QTR11" s="54"/>
      <c r="QTS11" s="54"/>
      <c r="QTT11" s="53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3"/>
      <c r="QUX11" s="54"/>
      <c r="QUY11" s="54"/>
      <c r="QUZ11" s="53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3"/>
      <c r="QWD11" s="54"/>
      <c r="QWE11" s="54"/>
      <c r="QWF11" s="53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3"/>
      <c r="QXJ11" s="54"/>
      <c r="QXK11" s="54"/>
      <c r="QXL11" s="53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3"/>
      <c r="QYP11" s="54"/>
      <c r="QYQ11" s="54"/>
      <c r="QYR11" s="53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3"/>
      <c r="QZV11" s="54"/>
      <c r="QZW11" s="54"/>
      <c r="QZX11" s="53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3"/>
      <c r="RBB11" s="54"/>
      <c r="RBC11" s="54"/>
      <c r="RBD11" s="53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3"/>
      <c r="RCH11" s="54"/>
      <c r="RCI11" s="54"/>
      <c r="RCJ11" s="53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3"/>
      <c r="RDN11" s="54"/>
      <c r="RDO11" s="54"/>
      <c r="RDP11" s="53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3"/>
      <c r="RET11" s="54"/>
      <c r="REU11" s="54"/>
      <c r="REV11" s="53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3"/>
      <c r="RFZ11" s="54"/>
      <c r="RGA11" s="54"/>
      <c r="RGB11" s="53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3"/>
      <c r="RHF11" s="54"/>
      <c r="RHG11" s="54"/>
      <c r="RHH11" s="53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3"/>
      <c r="RIL11" s="54"/>
      <c r="RIM11" s="54"/>
      <c r="RIN11" s="53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3"/>
      <c r="RJR11" s="54"/>
      <c r="RJS11" s="54"/>
      <c r="RJT11" s="53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3"/>
      <c r="RKX11" s="54"/>
      <c r="RKY11" s="54"/>
      <c r="RKZ11" s="53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3"/>
      <c r="RMD11" s="54"/>
      <c r="RME11" s="54"/>
      <c r="RMF11" s="53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3"/>
      <c r="RNJ11" s="54"/>
      <c r="RNK11" s="54"/>
      <c r="RNL11" s="53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3"/>
      <c r="ROP11" s="54"/>
      <c r="ROQ11" s="54"/>
      <c r="ROR11" s="53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3"/>
      <c r="RPV11" s="54"/>
      <c r="RPW11" s="54"/>
      <c r="RPX11" s="53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3"/>
      <c r="RRB11" s="54"/>
      <c r="RRC11" s="54"/>
      <c r="RRD11" s="53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3"/>
      <c r="RSH11" s="54"/>
      <c r="RSI11" s="54"/>
      <c r="RSJ11" s="53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3"/>
      <c r="RTN11" s="54"/>
      <c r="RTO11" s="54"/>
      <c r="RTP11" s="53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3"/>
      <c r="RUT11" s="54"/>
      <c r="RUU11" s="54"/>
      <c r="RUV11" s="53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3"/>
      <c r="RVZ11" s="54"/>
      <c r="RWA11" s="54"/>
      <c r="RWB11" s="53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3"/>
      <c r="RXF11" s="54"/>
      <c r="RXG11" s="54"/>
      <c r="RXH11" s="53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3"/>
      <c r="RYL11" s="54"/>
      <c r="RYM11" s="54"/>
      <c r="RYN11" s="53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3"/>
      <c r="RZR11" s="54"/>
      <c r="RZS11" s="54"/>
      <c r="RZT11" s="53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3"/>
      <c r="SAX11" s="54"/>
      <c r="SAY11" s="54"/>
      <c r="SAZ11" s="53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3"/>
      <c r="SCD11" s="54"/>
      <c r="SCE11" s="54"/>
      <c r="SCF11" s="53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3"/>
      <c r="SDJ11" s="54"/>
      <c r="SDK11" s="54"/>
      <c r="SDL11" s="53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3"/>
      <c r="SEP11" s="54"/>
      <c r="SEQ11" s="54"/>
      <c r="SER11" s="53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3"/>
      <c r="SFV11" s="54"/>
      <c r="SFW11" s="54"/>
      <c r="SFX11" s="53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3"/>
      <c r="SHB11" s="54"/>
      <c r="SHC11" s="54"/>
      <c r="SHD11" s="53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3"/>
      <c r="SIH11" s="54"/>
      <c r="SII11" s="54"/>
      <c r="SIJ11" s="53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3"/>
      <c r="SJN11" s="54"/>
      <c r="SJO11" s="54"/>
      <c r="SJP11" s="53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3"/>
      <c r="SKT11" s="54"/>
      <c r="SKU11" s="54"/>
      <c r="SKV11" s="53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3"/>
      <c r="SLZ11" s="54"/>
      <c r="SMA11" s="54"/>
      <c r="SMB11" s="53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3"/>
      <c r="SNF11" s="54"/>
      <c r="SNG11" s="54"/>
      <c r="SNH11" s="53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3"/>
      <c r="SOL11" s="54"/>
      <c r="SOM11" s="54"/>
      <c r="SON11" s="53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3"/>
      <c r="SPR11" s="54"/>
      <c r="SPS11" s="54"/>
      <c r="SPT11" s="53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3"/>
      <c r="SQX11" s="54"/>
      <c r="SQY11" s="54"/>
      <c r="SQZ11" s="53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3"/>
      <c r="SSD11" s="54"/>
      <c r="SSE11" s="54"/>
      <c r="SSF11" s="53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3"/>
      <c r="STJ11" s="54"/>
      <c r="STK11" s="54"/>
      <c r="STL11" s="53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3"/>
      <c r="SUP11" s="54"/>
      <c r="SUQ11" s="54"/>
      <c r="SUR11" s="53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3"/>
      <c r="SVV11" s="54"/>
      <c r="SVW11" s="54"/>
      <c r="SVX11" s="53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3"/>
      <c r="SXB11" s="54"/>
      <c r="SXC11" s="54"/>
      <c r="SXD11" s="53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3"/>
      <c r="SYH11" s="54"/>
      <c r="SYI11" s="54"/>
      <c r="SYJ11" s="53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3"/>
      <c r="SZN11" s="54"/>
      <c r="SZO11" s="54"/>
      <c r="SZP11" s="53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3"/>
      <c r="TAT11" s="54"/>
      <c r="TAU11" s="54"/>
      <c r="TAV11" s="53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3"/>
      <c r="TBZ11" s="54"/>
      <c r="TCA11" s="54"/>
      <c r="TCB11" s="53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3"/>
      <c r="TDF11" s="54"/>
      <c r="TDG11" s="54"/>
      <c r="TDH11" s="53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3"/>
      <c r="TEL11" s="54"/>
      <c r="TEM11" s="54"/>
      <c r="TEN11" s="53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3"/>
      <c r="TFR11" s="54"/>
      <c r="TFS11" s="54"/>
      <c r="TFT11" s="53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3"/>
      <c r="TGX11" s="54"/>
      <c r="TGY11" s="54"/>
      <c r="TGZ11" s="53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3"/>
      <c r="TID11" s="54"/>
      <c r="TIE11" s="54"/>
      <c r="TIF11" s="53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3"/>
      <c r="TJJ11" s="54"/>
      <c r="TJK11" s="54"/>
      <c r="TJL11" s="53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3"/>
      <c r="TKP11" s="54"/>
      <c r="TKQ11" s="54"/>
      <c r="TKR11" s="53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3"/>
      <c r="TLV11" s="54"/>
      <c r="TLW11" s="54"/>
      <c r="TLX11" s="53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3"/>
      <c r="TNB11" s="54"/>
      <c r="TNC11" s="54"/>
      <c r="TND11" s="53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3"/>
      <c r="TOH11" s="54"/>
      <c r="TOI11" s="54"/>
      <c r="TOJ11" s="53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3"/>
      <c r="TPN11" s="54"/>
      <c r="TPO11" s="54"/>
      <c r="TPP11" s="53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3"/>
      <c r="TQT11" s="54"/>
      <c r="TQU11" s="54"/>
      <c r="TQV11" s="53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3"/>
      <c r="TRZ11" s="54"/>
      <c r="TSA11" s="54"/>
      <c r="TSB11" s="53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3"/>
      <c r="TTF11" s="54"/>
      <c r="TTG11" s="54"/>
      <c r="TTH11" s="53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3"/>
      <c r="TUL11" s="54"/>
      <c r="TUM11" s="54"/>
      <c r="TUN11" s="53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3"/>
      <c r="TVR11" s="54"/>
      <c r="TVS11" s="54"/>
      <c r="TVT11" s="53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3"/>
      <c r="TWX11" s="54"/>
      <c r="TWY11" s="54"/>
      <c r="TWZ11" s="53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3"/>
      <c r="TYD11" s="54"/>
      <c r="TYE11" s="54"/>
      <c r="TYF11" s="53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3"/>
      <c r="TZJ11" s="54"/>
      <c r="TZK11" s="54"/>
      <c r="TZL11" s="53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3"/>
      <c r="UAP11" s="54"/>
      <c r="UAQ11" s="54"/>
      <c r="UAR11" s="53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3"/>
      <c r="UBV11" s="54"/>
      <c r="UBW11" s="54"/>
      <c r="UBX11" s="53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3"/>
      <c r="UDB11" s="54"/>
      <c r="UDC11" s="54"/>
      <c r="UDD11" s="53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3"/>
      <c r="UEH11" s="54"/>
      <c r="UEI11" s="54"/>
      <c r="UEJ11" s="53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3"/>
      <c r="UFN11" s="54"/>
      <c r="UFO11" s="54"/>
      <c r="UFP11" s="53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3"/>
      <c r="UGT11" s="54"/>
      <c r="UGU11" s="54"/>
      <c r="UGV11" s="53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3"/>
      <c r="UHZ11" s="54"/>
      <c r="UIA11" s="54"/>
      <c r="UIB11" s="53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3"/>
      <c r="UJF11" s="54"/>
      <c r="UJG11" s="54"/>
      <c r="UJH11" s="53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3"/>
      <c r="UKL11" s="54"/>
      <c r="UKM11" s="54"/>
      <c r="UKN11" s="53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3"/>
      <c r="ULR11" s="54"/>
      <c r="ULS11" s="54"/>
      <c r="ULT11" s="53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3"/>
      <c r="UMX11" s="54"/>
      <c r="UMY11" s="54"/>
      <c r="UMZ11" s="53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3"/>
      <c r="UOD11" s="54"/>
      <c r="UOE11" s="54"/>
      <c r="UOF11" s="53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3"/>
      <c r="UPJ11" s="54"/>
      <c r="UPK11" s="54"/>
      <c r="UPL11" s="53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3"/>
      <c r="UQP11" s="54"/>
      <c r="UQQ11" s="54"/>
      <c r="UQR11" s="53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3"/>
      <c r="URV11" s="54"/>
      <c r="URW11" s="54"/>
      <c r="URX11" s="53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3"/>
      <c r="UTB11" s="54"/>
      <c r="UTC11" s="54"/>
      <c r="UTD11" s="53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3"/>
      <c r="UUH11" s="54"/>
      <c r="UUI11" s="54"/>
      <c r="UUJ11" s="53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3"/>
      <c r="UVN11" s="54"/>
      <c r="UVO11" s="54"/>
      <c r="UVP11" s="53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3"/>
      <c r="UWT11" s="54"/>
      <c r="UWU11" s="54"/>
      <c r="UWV11" s="53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3"/>
      <c r="UXZ11" s="54"/>
      <c r="UYA11" s="54"/>
      <c r="UYB11" s="53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3"/>
      <c r="UZF11" s="54"/>
      <c r="UZG11" s="54"/>
      <c r="UZH11" s="53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3"/>
      <c r="VAL11" s="54"/>
      <c r="VAM11" s="54"/>
      <c r="VAN11" s="53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3"/>
      <c r="VBR11" s="54"/>
      <c r="VBS11" s="54"/>
      <c r="VBT11" s="53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3"/>
      <c r="VCX11" s="54"/>
      <c r="VCY11" s="54"/>
      <c r="VCZ11" s="53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3"/>
      <c r="VED11" s="54"/>
      <c r="VEE11" s="54"/>
      <c r="VEF11" s="53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3"/>
      <c r="VFJ11" s="54"/>
      <c r="VFK11" s="54"/>
      <c r="VFL11" s="53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3"/>
      <c r="VGP11" s="54"/>
      <c r="VGQ11" s="54"/>
      <c r="VGR11" s="53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3"/>
      <c r="VHV11" s="54"/>
      <c r="VHW11" s="54"/>
      <c r="VHX11" s="53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3"/>
      <c r="VJB11" s="54"/>
      <c r="VJC11" s="54"/>
      <c r="VJD11" s="53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3"/>
      <c r="VKH11" s="54"/>
      <c r="VKI11" s="54"/>
      <c r="VKJ11" s="53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3"/>
      <c r="VLN11" s="54"/>
      <c r="VLO11" s="54"/>
      <c r="VLP11" s="53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3"/>
      <c r="VMT11" s="54"/>
      <c r="VMU11" s="54"/>
      <c r="VMV11" s="53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3"/>
      <c r="VNZ11" s="54"/>
      <c r="VOA11" s="54"/>
      <c r="VOB11" s="53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3"/>
      <c r="VPF11" s="54"/>
      <c r="VPG11" s="54"/>
      <c r="VPH11" s="53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3"/>
      <c r="VQL11" s="54"/>
      <c r="VQM11" s="54"/>
      <c r="VQN11" s="53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3"/>
      <c r="VRR11" s="54"/>
      <c r="VRS11" s="54"/>
      <c r="VRT11" s="53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3"/>
      <c r="VSX11" s="54"/>
      <c r="VSY11" s="54"/>
      <c r="VSZ11" s="53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3"/>
      <c r="VUD11" s="54"/>
      <c r="VUE11" s="54"/>
      <c r="VUF11" s="53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3"/>
      <c r="VVJ11" s="54"/>
      <c r="VVK11" s="54"/>
      <c r="VVL11" s="53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3"/>
      <c r="VWP11" s="54"/>
      <c r="VWQ11" s="54"/>
      <c r="VWR11" s="53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3"/>
      <c r="VXV11" s="54"/>
      <c r="VXW11" s="54"/>
      <c r="VXX11" s="53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3"/>
      <c r="VZB11" s="54"/>
      <c r="VZC11" s="54"/>
      <c r="VZD11" s="53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3"/>
      <c r="WAH11" s="54"/>
      <c r="WAI11" s="54"/>
      <c r="WAJ11" s="53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3"/>
      <c r="WBN11" s="54"/>
      <c r="WBO11" s="54"/>
      <c r="WBP11" s="53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3"/>
      <c r="WCT11" s="54"/>
      <c r="WCU11" s="54"/>
      <c r="WCV11" s="53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3"/>
      <c r="WDZ11" s="54"/>
      <c r="WEA11" s="54"/>
      <c r="WEB11" s="53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3"/>
      <c r="WFF11" s="54"/>
      <c r="WFG11" s="54"/>
      <c r="WFH11" s="53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3"/>
      <c r="WGL11" s="54"/>
      <c r="WGM11" s="54"/>
      <c r="WGN11" s="53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3"/>
      <c r="WHR11" s="54"/>
      <c r="WHS11" s="54"/>
      <c r="WHT11" s="53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3"/>
      <c r="WIX11" s="54"/>
      <c r="WIY11" s="54"/>
      <c r="WIZ11" s="53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3"/>
      <c r="WKD11" s="54"/>
      <c r="WKE11" s="54"/>
      <c r="WKF11" s="53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3"/>
      <c r="WLJ11" s="54"/>
      <c r="WLK11" s="54"/>
      <c r="WLL11" s="53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3"/>
      <c r="WMP11" s="54"/>
      <c r="WMQ11" s="54"/>
      <c r="WMR11" s="53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3"/>
      <c r="WNV11" s="54"/>
      <c r="WNW11" s="54"/>
      <c r="WNX11" s="53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3"/>
      <c r="WPB11" s="54"/>
      <c r="WPC11" s="54"/>
      <c r="WPD11" s="53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3"/>
      <c r="WQH11" s="54"/>
      <c r="WQI11" s="54"/>
      <c r="WQJ11" s="53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3"/>
      <c r="WRN11" s="54"/>
      <c r="WRO11" s="54"/>
      <c r="WRP11" s="53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3"/>
      <c r="WST11" s="54"/>
      <c r="WSU11" s="54"/>
      <c r="WSV11" s="53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3"/>
      <c r="WTZ11" s="54"/>
      <c r="WUA11" s="54"/>
      <c r="WUB11" s="53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3"/>
      <c r="WVF11" s="54"/>
      <c r="WVG11" s="54"/>
      <c r="WVH11" s="53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3"/>
      <c r="WWL11" s="54"/>
      <c r="WWM11" s="54"/>
      <c r="WWN11" s="53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3"/>
      <c r="WXR11" s="54"/>
      <c r="WXS11" s="54"/>
      <c r="WXT11" s="53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3"/>
      <c r="WYX11" s="54"/>
      <c r="WYY11" s="54"/>
      <c r="WYZ11" s="53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3"/>
      <c r="XAD11" s="54"/>
      <c r="XAE11" s="54"/>
      <c r="XAF11" s="53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3"/>
      <c r="XBJ11" s="54"/>
      <c r="XBK11" s="54"/>
      <c r="XBL11" s="53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3"/>
      <c r="XCP11" s="54"/>
      <c r="XCQ11" s="54"/>
      <c r="XCR11" s="53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3"/>
      <c r="XDV11" s="54"/>
      <c r="XDW11" s="54"/>
      <c r="XDX11" s="53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</row>
    <row r="12" spans="1:16380" s="105" customFormat="1" ht="45" x14ac:dyDescent="0.25">
      <c r="A12" s="103" t="s">
        <v>77</v>
      </c>
      <c r="B12" s="104" t="s">
        <v>111</v>
      </c>
      <c r="C12" s="104" t="s">
        <v>201</v>
      </c>
      <c r="D12" s="104" t="s">
        <v>75</v>
      </c>
      <c r="E12" s="80" t="s">
        <v>105</v>
      </c>
      <c r="F12" s="80" t="s">
        <v>105</v>
      </c>
      <c r="G12" s="80">
        <v>3</v>
      </c>
      <c r="H12" s="80">
        <v>32</v>
      </c>
      <c r="I12" s="80">
        <v>6</v>
      </c>
      <c r="J12" s="80">
        <v>42</v>
      </c>
      <c r="K12" s="80">
        <v>10</v>
      </c>
      <c r="L12" s="80">
        <v>49</v>
      </c>
      <c r="M12" s="80">
        <v>8</v>
      </c>
      <c r="N12" s="80">
        <v>50</v>
      </c>
      <c r="O12" s="80">
        <v>3</v>
      </c>
      <c r="P12" s="80">
        <v>33</v>
      </c>
      <c r="Q12" s="80">
        <v>11</v>
      </c>
      <c r="R12" s="80">
        <v>35</v>
      </c>
      <c r="S12" s="109">
        <v>26.333333333333332</v>
      </c>
      <c r="T12" s="81">
        <v>9</v>
      </c>
      <c r="U12" s="81">
        <v>14</v>
      </c>
      <c r="V12" s="81">
        <v>7</v>
      </c>
      <c r="W12" s="81"/>
      <c r="X12" s="81"/>
      <c r="Y12" s="81">
        <v>5</v>
      </c>
      <c r="Z12" s="81"/>
      <c r="AA12" s="81">
        <f>T12+U12+V12+Y12</f>
        <v>35</v>
      </c>
      <c r="AB12" s="81" t="s">
        <v>288</v>
      </c>
      <c r="AC12" s="82" t="s">
        <v>329</v>
      </c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  <c r="ABP12" s="84"/>
      <c r="ABQ12" s="84"/>
      <c r="ABR12" s="84"/>
      <c r="ABS12" s="84"/>
      <c r="ABT12" s="84"/>
      <c r="ABU12" s="84"/>
      <c r="ABV12" s="84"/>
      <c r="ABW12" s="84"/>
      <c r="ABX12" s="84"/>
      <c r="ABY12" s="84"/>
      <c r="ABZ12" s="84"/>
      <c r="ACA12" s="84"/>
      <c r="ACB12" s="84"/>
      <c r="ACC12" s="84"/>
      <c r="ACD12" s="84"/>
      <c r="ACE12" s="84"/>
      <c r="ACF12" s="84"/>
      <c r="ACG12" s="84"/>
      <c r="ACH12" s="84"/>
      <c r="ACI12" s="84"/>
      <c r="ACJ12" s="84"/>
      <c r="ACK12" s="84"/>
      <c r="ACL12" s="84"/>
      <c r="ACM12" s="84"/>
      <c r="ACN12" s="84"/>
      <c r="ACO12" s="84"/>
      <c r="ACP12" s="84"/>
      <c r="ACQ12" s="84"/>
      <c r="ACR12" s="84"/>
      <c r="ACS12" s="84"/>
      <c r="ACT12" s="84"/>
      <c r="ACU12" s="84"/>
      <c r="ACV12" s="84"/>
      <c r="ACW12" s="84"/>
      <c r="ACX12" s="84"/>
      <c r="ACY12" s="84"/>
      <c r="ACZ12" s="84"/>
      <c r="ADA12" s="84"/>
      <c r="ADB12" s="84"/>
      <c r="ADC12" s="84"/>
      <c r="ADD12" s="84"/>
      <c r="ADE12" s="84"/>
      <c r="ADF12" s="84"/>
      <c r="ADG12" s="84"/>
      <c r="ADH12" s="84"/>
      <c r="ADI12" s="84"/>
      <c r="ADJ12" s="84"/>
      <c r="ADK12" s="84"/>
      <c r="ADL12" s="84"/>
      <c r="ADM12" s="84"/>
      <c r="ADN12" s="84"/>
      <c r="ADO12" s="84"/>
      <c r="ADP12" s="84"/>
      <c r="ADQ12" s="84"/>
      <c r="ADR12" s="84"/>
      <c r="ADS12" s="84"/>
      <c r="ADT12" s="84"/>
      <c r="ADU12" s="84"/>
      <c r="ADV12" s="84"/>
      <c r="ADW12" s="84"/>
      <c r="ADX12" s="84"/>
      <c r="ADY12" s="84"/>
      <c r="ADZ12" s="84"/>
      <c r="AEA12" s="84"/>
      <c r="AEB12" s="84"/>
      <c r="AEC12" s="84"/>
      <c r="AED12" s="84"/>
      <c r="AEE12" s="84"/>
      <c r="AEF12" s="84"/>
      <c r="AEG12" s="84"/>
      <c r="AEH12" s="84"/>
      <c r="AEI12" s="84"/>
      <c r="AEJ12" s="84"/>
      <c r="AEK12" s="84"/>
      <c r="AEL12" s="84"/>
      <c r="AEM12" s="84"/>
      <c r="AEN12" s="84"/>
      <c r="AEO12" s="84"/>
      <c r="AEP12" s="84"/>
      <c r="AEQ12" s="84"/>
      <c r="AER12" s="84"/>
      <c r="AES12" s="84"/>
      <c r="AET12" s="84"/>
      <c r="AEU12" s="84"/>
      <c r="AEV12" s="84"/>
      <c r="AEW12" s="84"/>
      <c r="AEX12" s="84"/>
      <c r="AEY12" s="84"/>
      <c r="AEZ12" s="84"/>
      <c r="AFA12" s="84"/>
      <c r="AFB12" s="84"/>
      <c r="AFC12" s="84"/>
      <c r="AFD12" s="84"/>
      <c r="AFE12" s="84"/>
      <c r="AFF12" s="84"/>
      <c r="AFG12" s="84"/>
      <c r="AFH12" s="84"/>
      <c r="AFI12" s="84"/>
      <c r="AFJ12" s="84"/>
      <c r="AFK12" s="84"/>
      <c r="AFL12" s="84"/>
      <c r="AFM12" s="84"/>
      <c r="AFN12" s="84"/>
      <c r="AFO12" s="84"/>
      <c r="AFP12" s="84"/>
      <c r="AFQ12" s="84"/>
      <c r="AFR12" s="84"/>
      <c r="AFS12" s="84"/>
      <c r="AFT12" s="84"/>
      <c r="AFU12" s="84"/>
      <c r="AFV12" s="84"/>
      <c r="AFW12" s="84"/>
      <c r="AFX12" s="84"/>
      <c r="AFY12" s="84"/>
      <c r="AFZ12" s="84"/>
      <c r="AGA12" s="84"/>
      <c r="AGB12" s="84"/>
      <c r="AGC12" s="84"/>
      <c r="AGD12" s="84"/>
      <c r="AGE12" s="84"/>
      <c r="AGF12" s="84"/>
      <c r="AGG12" s="84"/>
      <c r="AGH12" s="84"/>
      <c r="AGI12" s="84"/>
      <c r="AGJ12" s="84"/>
      <c r="AGK12" s="84"/>
      <c r="AGL12" s="84"/>
      <c r="AGM12" s="84"/>
      <c r="AGN12" s="84"/>
      <c r="AGO12" s="84"/>
      <c r="AGP12" s="84"/>
      <c r="AGQ12" s="84"/>
      <c r="AGR12" s="84"/>
      <c r="AGS12" s="84"/>
      <c r="AGT12" s="84"/>
      <c r="AGU12" s="84"/>
      <c r="AGV12" s="84"/>
      <c r="AGW12" s="84"/>
      <c r="AGX12" s="84"/>
      <c r="AGY12" s="84"/>
      <c r="AGZ12" s="84"/>
      <c r="AHA12" s="84"/>
      <c r="AHB12" s="84"/>
      <c r="AHC12" s="84"/>
      <c r="AHD12" s="84"/>
      <c r="AHE12" s="84"/>
      <c r="AHF12" s="84"/>
      <c r="AHG12" s="84"/>
      <c r="AHH12" s="84"/>
      <c r="AHI12" s="84"/>
      <c r="AHJ12" s="84"/>
      <c r="AHK12" s="84"/>
      <c r="AHL12" s="84"/>
      <c r="AHM12" s="84"/>
      <c r="AHN12" s="84"/>
      <c r="AHO12" s="84"/>
      <c r="AHP12" s="84"/>
      <c r="AHQ12" s="84"/>
      <c r="AHR12" s="84"/>
      <c r="AHS12" s="84"/>
      <c r="AHT12" s="84"/>
      <c r="AHU12" s="84"/>
      <c r="AHV12" s="84"/>
      <c r="AHW12" s="84"/>
      <c r="AHX12" s="84"/>
      <c r="AHY12" s="84"/>
      <c r="AHZ12" s="84"/>
      <c r="AIA12" s="84"/>
      <c r="AIB12" s="84"/>
      <c r="AIC12" s="84"/>
      <c r="AID12" s="84"/>
      <c r="AIE12" s="84"/>
      <c r="AIF12" s="84"/>
      <c r="AIG12" s="84"/>
      <c r="AIH12" s="84"/>
      <c r="AII12" s="84"/>
      <c r="AIJ12" s="84"/>
      <c r="AIK12" s="84"/>
      <c r="AIL12" s="84"/>
      <c r="AIM12" s="84"/>
      <c r="AIN12" s="84"/>
      <c r="AIO12" s="84"/>
      <c r="AIP12" s="84"/>
      <c r="AIQ12" s="84"/>
      <c r="AIR12" s="84"/>
      <c r="AIS12" s="84"/>
      <c r="AIT12" s="84"/>
      <c r="AIU12" s="84"/>
      <c r="AIV12" s="84"/>
      <c r="AIW12" s="84"/>
      <c r="AIX12" s="84"/>
      <c r="AIY12" s="84"/>
      <c r="AIZ12" s="84"/>
      <c r="AJA12" s="84"/>
      <c r="AJB12" s="84"/>
      <c r="AJC12" s="84"/>
      <c r="AJD12" s="84"/>
      <c r="AJE12" s="84"/>
      <c r="AJF12" s="84"/>
      <c r="AJG12" s="84"/>
      <c r="AJH12" s="84"/>
      <c r="AJI12" s="84"/>
      <c r="AJJ12" s="84"/>
      <c r="AJK12" s="84"/>
      <c r="AJL12" s="84"/>
      <c r="AJM12" s="84"/>
      <c r="AJN12" s="84"/>
      <c r="AJO12" s="84"/>
      <c r="AJP12" s="84"/>
      <c r="AJQ12" s="84"/>
      <c r="AJR12" s="84"/>
      <c r="AJS12" s="84"/>
      <c r="AJT12" s="84"/>
      <c r="AJU12" s="84"/>
      <c r="AJV12" s="84"/>
      <c r="AJW12" s="84"/>
      <c r="AJX12" s="84"/>
      <c r="AJY12" s="84"/>
      <c r="AJZ12" s="84"/>
      <c r="AKA12" s="84"/>
      <c r="AKB12" s="84"/>
      <c r="AKC12" s="84"/>
      <c r="AKD12" s="84"/>
      <c r="AKE12" s="84"/>
      <c r="AKF12" s="84"/>
      <c r="AKG12" s="84"/>
      <c r="AKH12" s="84"/>
      <c r="AKI12" s="84"/>
      <c r="AKJ12" s="84"/>
      <c r="AKK12" s="84"/>
      <c r="AKL12" s="84"/>
      <c r="AKM12" s="84"/>
      <c r="AKN12" s="84"/>
      <c r="AKO12" s="84"/>
      <c r="AKP12" s="84"/>
      <c r="AKQ12" s="84"/>
      <c r="AKR12" s="84"/>
      <c r="AKS12" s="84"/>
      <c r="AKT12" s="84"/>
      <c r="AKU12" s="84"/>
      <c r="AKV12" s="84"/>
      <c r="AKW12" s="84"/>
      <c r="AKX12" s="84"/>
      <c r="AKY12" s="84"/>
      <c r="AKZ12" s="84"/>
      <c r="ALA12" s="84"/>
      <c r="ALB12" s="84"/>
      <c r="ALC12" s="84"/>
      <c r="ALD12" s="84"/>
      <c r="ALE12" s="84"/>
      <c r="ALF12" s="84"/>
      <c r="ALG12" s="84"/>
      <c r="ALH12" s="84"/>
      <c r="ALI12" s="84"/>
      <c r="ALJ12" s="84"/>
      <c r="ALK12" s="84"/>
      <c r="ALL12" s="84"/>
      <c r="ALM12" s="84"/>
      <c r="ALN12" s="84"/>
      <c r="ALO12" s="84"/>
      <c r="ALP12" s="84"/>
      <c r="ALQ12" s="84"/>
      <c r="ALR12" s="84"/>
      <c r="ALS12" s="84"/>
      <c r="ALT12" s="84"/>
      <c r="ALU12" s="84"/>
      <c r="ALV12" s="84"/>
      <c r="ALW12" s="84"/>
      <c r="ALX12" s="84"/>
      <c r="ALY12" s="84"/>
      <c r="ALZ12" s="84"/>
      <c r="AMA12" s="84"/>
      <c r="AMB12" s="84"/>
      <c r="AMC12" s="84"/>
      <c r="AMD12" s="84"/>
      <c r="AME12" s="84"/>
      <c r="AMF12" s="84"/>
      <c r="AMG12" s="84"/>
      <c r="AMH12" s="84"/>
      <c r="AMI12" s="84"/>
      <c r="AMJ12" s="84"/>
      <c r="AMK12" s="84"/>
      <c r="AML12" s="84"/>
      <c r="AMM12" s="84"/>
      <c r="AMN12" s="84"/>
      <c r="AMO12" s="84"/>
      <c r="AMP12" s="84"/>
      <c r="AMQ12" s="84"/>
      <c r="AMR12" s="84"/>
      <c r="AMS12" s="84"/>
      <c r="AMT12" s="84"/>
      <c r="AMU12" s="84"/>
      <c r="AMV12" s="84"/>
      <c r="AMW12" s="84"/>
      <c r="AMX12" s="84"/>
      <c r="AMY12" s="84"/>
      <c r="AMZ12" s="84"/>
      <c r="ANA12" s="84"/>
      <c r="ANB12" s="84"/>
      <c r="ANC12" s="84"/>
      <c r="AND12" s="84"/>
      <c r="ANE12" s="84"/>
      <c r="ANF12" s="84"/>
      <c r="ANG12" s="84"/>
      <c r="ANH12" s="84"/>
      <c r="ANI12" s="84"/>
      <c r="ANJ12" s="84"/>
      <c r="ANK12" s="84"/>
      <c r="ANL12" s="84"/>
      <c r="ANM12" s="84"/>
      <c r="ANN12" s="84"/>
      <c r="ANO12" s="84"/>
      <c r="ANP12" s="84"/>
      <c r="ANQ12" s="84"/>
      <c r="ANR12" s="84"/>
      <c r="ANS12" s="84"/>
      <c r="ANT12" s="84"/>
      <c r="ANU12" s="84"/>
      <c r="ANV12" s="84"/>
      <c r="ANW12" s="84"/>
      <c r="ANX12" s="84"/>
      <c r="ANY12" s="84"/>
      <c r="ANZ12" s="84"/>
      <c r="AOA12" s="84"/>
      <c r="AOB12" s="84"/>
      <c r="AOC12" s="84"/>
      <c r="AOD12" s="84"/>
      <c r="AOE12" s="84"/>
      <c r="AOF12" s="84"/>
      <c r="AOG12" s="84"/>
      <c r="AOH12" s="84"/>
      <c r="AOI12" s="84"/>
      <c r="AOJ12" s="84"/>
      <c r="AOK12" s="84"/>
      <c r="AOL12" s="84"/>
      <c r="AOM12" s="84"/>
      <c r="AON12" s="84"/>
      <c r="AOO12" s="84"/>
      <c r="AOP12" s="84"/>
      <c r="AOQ12" s="84"/>
      <c r="AOR12" s="84"/>
      <c r="AOS12" s="84"/>
      <c r="AOT12" s="84"/>
      <c r="AOU12" s="84"/>
      <c r="AOV12" s="84"/>
      <c r="AOW12" s="84"/>
      <c r="AOX12" s="84"/>
      <c r="AOY12" s="84"/>
      <c r="AOZ12" s="84"/>
      <c r="APA12" s="84"/>
      <c r="APB12" s="84"/>
      <c r="APC12" s="84"/>
      <c r="APD12" s="84"/>
      <c r="APE12" s="84"/>
      <c r="APF12" s="84"/>
      <c r="APG12" s="84"/>
      <c r="APH12" s="84"/>
      <c r="API12" s="84"/>
      <c r="APJ12" s="84"/>
      <c r="APK12" s="84"/>
      <c r="APL12" s="84"/>
      <c r="APM12" s="84"/>
      <c r="APN12" s="84"/>
      <c r="APO12" s="84"/>
      <c r="APP12" s="84"/>
      <c r="APQ12" s="84"/>
      <c r="APR12" s="84"/>
      <c r="APS12" s="84"/>
      <c r="APT12" s="84"/>
      <c r="APU12" s="84"/>
      <c r="APV12" s="84"/>
      <c r="APW12" s="84"/>
      <c r="APX12" s="84"/>
      <c r="APY12" s="84"/>
      <c r="APZ12" s="84"/>
      <c r="AQA12" s="84"/>
      <c r="AQB12" s="84"/>
      <c r="AQC12" s="84"/>
      <c r="AQD12" s="84"/>
      <c r="AQE12" s="84"/>
      <c r="AQF12" s="84"/>
      <c r="AQG12" s="84"/>
      <c r="AQH12" s="84"/>
      <c r="AQI12" s="84"/>
      <c r="AQJ12" s="84"/>
      <c r="AQK12" s="84"/>
      <c r="AQL12" s="84"/>
      <c r="AQM12" s="84"/>
      <c r="AQN12" s="84"/>
      <c r="AQO12" s="84"/>
      <c r="AQP12" s="84"/>
      <c r="AQQ12" s="84"/>
      <c r="AQR12" s="84"/>
      <c r="AQS12" s="84"/>
      <c r="AQT12" s="84"/>
      <c r="AQU12" s="84"/>
      <c r="AQV12" s="84"/>
      <c r="AQW12" s="84"/>
      <c r="AQX12" s="84"/>
      <c r="AQY12" s="84"/>
      <c r="AQZ12" s="84"/>
      <c r="ARA12" s="84"/>
      <c r="ARB12" s="84"/>
      <c r="ARC12" s="84"/>
      <c r="ARD12" s="84"/>
      <c r="ARE12" s="84"/>
      <c r="ARF12" s="84"/>
      <c r="ARG12" s="84"/>
      <c r="ARH12" s="84"/>
      <c r="ARI12" s="84"/>
      <c r="ARJ12" s="84"/>
      <c r="ARK12" s="84"/>
      <c r="ARL12" s="84"/>
      <c r="ARM12" s="84"/>
      <c r="ARN12" s="84"/>
      <c r="ARO12" s="84"/>
      <c r="ARP12" s="84"/>
      <c r="ARQ12" s="84"/>
      <c r="ARR12" s="84"/>
      <c r="ARS12" s="84"/>
      <c r="ART12" s="84"/>
      <c r="ARU12" s="84"/>
      <c r="ARV12" s="84"/>
      <c r="ARW12" s="84"/>
      <c r="ARX12" s="84"/>
      <c r="ARY12" s="84"/>
      <c r="ARZ12" s="84"/>
      <c r="ASA12" s="84"/>
      <c r="ASB12" s="84"/>
      <c r="ASC12" s="84"/>
      <c r="ASD12" s="84"/>
      <c r="ASE12" s="84"/>
      <c r="ASF12" s="84"/>
      <c r="ASG12" s="84"/>
      <c r="ASH12" s="84"/>
      <c r="ASI12" s="84"/>
      <c r="ASJ12" s="84"/>
      <c r="ASK12" s="84"/>
      <c r="ASL12" s="84"/>
      <c r="ASM12" s="84"/>
      <c r="ASN12" s="84"/>
      <c r="ASO12" s="84"/>
      <c r="ASP12" s="84"/>
      <c r="ASQ12" s="84"/>
      <c r="ASR12" s="84"/>
      <c r="ASS12" s="84"/>
      <c r="AST12" s="84"/>
      <c r="ASU12" s="84"/>
      <c r="ASV12" s="84"/>
      <c r="ASW12" s="84"/>
      <c r="ASX12" s="84"/>
      <c r="ASY12" s="84"/>
      <c r="ASZ12" s="84"/>
      <c r="ATA12" s="84"/>
      <c r="ATB12" s="84"/>
      <c r="ATC12" s="84"/>
      <c r="ATD12" s="84"/>
      <c r="ATE12" s="84"/>
      <c r="ATF12" s="84"/>
      <c r="ATG12" s="84"/>
      <c r="ATH12" s="84"/>
      <c r="ATI12" s="84"/>
      <c r="ATJ12" s="84"/>
      <c r="ATK12" s="84"/>
      <c r="ATL12" s="84"/>
      <c r="ATM12" s="84"/>
      <c r="ATN12" s="84"/>
      <c r="ATO12" s="84"/>
      <c r="ATP12" s="84"/>
      <c r="ATQ12" s="84"/>
      <c r="ATR12" s="84"/>
      <c r="ATS12" s="84"/>
      <c r="ATT12" s="84"/>
      <c r="ATU12" s="84"/>
      <c r="ATV12" s="84"/>
      <c r="ATW12" s="84"/>
      <c r="ATX12" s="84"/>
      <c r="ATY12" s="84"/>
      <c r="ATZ12" s="84"/>
      <c r="AUA12" s="84"/>
      <c r="AUB12" s="84"/>
      <c r="AUC12" s="84"/>
      <c r="AUD12" s="84"/>
      <c r="AUE12" s="84"/>
      <c r="AUF12" s="84"/>
      <c r="AUG12" s="84"/>
      <c r="AUH12" s="84"/>
      <c r="AUI12" s="84"/>
      <c r="AUJ12" s="84"/>
      <c r="AUK12" s="84"/>
      <c r="AUL12" s="84"/>
      <c r="AUM12" s="84"/>
      <c r="AUN12" s="84"/>
      <c r="AUO12" s="84"/>
      <c r="AUP12" s="84"/>
      <c r="AUQ12" s="84"/>
      <c r="AUR12" s="84"/>
      <c r="AUS12" s="84"/>
      <c r="AUT12" s="84"/>
      <c r="AUU12" s="84"/>
      <c r="AUV12" s="84"/>
      <c r="AUW12" s="84"/>
      <c r="AUX12" s="84"/>
      <c r="AUY12" s="84"/>
      <c r="AUZ12" s="84"/>
      <c r="AVA12" s="84"/>
      <c r="AVB12" s="84"/>
      <c r="AVC12" s="84"/>
      <c r="AVD12" s="84"/>
      <c r="AVE12" s="84"/>
      <c r="AVF12" s="84"/>
      <c r="AVG12" s="84"/>
      <c r="AVH12" s="84"/>
      <c r="AVI12" s="84"/>
      <c r="AVJ12" s="84"/>
      <c r="AVK12" s="84"/>
      <c r="AVL12" s="84"/>
      <c r="AVM12" s="84"/>
      <c r="AVN12" s="84"/>
      <c r="AVO12" s="84"/>
      <c r="AVP12" s="84"/>
      <c r="AVQ12" s="84"/>
      <c r="AVR12" s="84"/>
      <c r="AVS12" s="84"/>
      <c r="AVT12" s="84"/>
      <c r="AVU12" s="84"/>
      <c r="AVV12" s="84"/>
      <c r="AVW12" s="84"/>
      <c r="AVX12" s="84"/>
      <c r="AVY12" s="84"/>
      <c r="AVZ12" s="84"/>
      <c r="AWA12" s="84"/>
      <c r="AWB12" s="84"/>
      <c r="AWC12" s="84"/>
      <c r="AWD12" s="84"/>
      <c r="AWE12" s="84"/>
      <c r="AWF12" s="84"/>
      <c r="AWG12" s="84"/>
      <c r="AWH12" s="84"/>
      <c r="AWI12" s="84"/>
      <c r="AWJ12" s="84"/>
      <c r="AWK12" s="84"/>
      <c r="AWL12" s="84"/>
      <c r="AWM12" s="84"/>
      <c r="AWN12" s="84"/>
      <c r="AWO12" s="84"/>
      <c r="AWP12" s="84"/>
      <c r="AWQ12" s="84"/>
      <c r="AWR12" s="84"/>
      <c r="AWS12" s="84"/>
      <c r="AWT12" s="84"/>
      <c r="AWU12" s="84"/>
      <c r="AWV12" s="84"/>
      <c r="AWW12" s="84"/>
      <c r="AWX12" s="84"/>
      <c r="AWY12" s="84"/>
      <c r="AWZ12" s="84"/>
      <c r="AXA12" s="84"/>
      <c r="AXB12" s="84"/>
      <c r="AXC12" s="84"/>
      <c r="AXD12" s="84"/>
      <c r="AXE12" s="84"/>
      <c r="AXF12" s="84"/>
      <c r="AXG12" s="84"/>
      <c r="AXH12" s="84"/>
      <c r="AXI12" s="84"/>
      <c r="AXJ12" s="84"/>
      <c r="AXK12" s="84"/>
      <c r="AXL12" s="84"/>
      <c r="AXM12" s="84"/>
      <c r="AXN12" s="84"/>
      <c r="AXO12" s="84"/>
      <c r="AXP12" s="84"/>
      <c r="AXQ12" s="84"/>
      <c r="AXR12" s="84"/>
      <c r="AXS12" s="84"/>
      <c r="AXT12" s="84"/>
      <c r="AXU12" s="84"/>
      <c r="AXV12" s="84"/>
      <c r="AXW12" s="84"/>
      <c r="AXX12" s="84"/>
      <c r="AXY12" s="84"/>
      <c r="AXZ12" s="84"/>
      <c r="AYA12" s="84"/>
      <c r="AYB12" s="84"/>
      <c r="AYC12" s="84"/>
      <c r="AYD12" s="84"/>
      <c r="AYE12" s="84"/>
      <c r="AYF12" s="84"/>
      <c r="AYG12" s="84"/>
      <c r="AYH12" s="84"/>
      <c r="AYI12" s="84"/>
      <c r="AYJ12" s="84"/>
      <c r="AYK12" s="84"/>
      <c r="AYL12" s="84"/>
      <c r="AYM12" s="84"/>
      <c r="AYN12" s="84"/>
      <c r="AYO12" s="84"/>
      <c r="AYP12" s="84"/>
      <c r="AYQ12" s="84"/>
      <c r="AYR12" s="84"/>
      <c r="AYS12" s="84"/>
      <c r="AYT12" s="84"/>
      <c r="AYU12" s="84"/>
      <c r="AYV12" s="84"/>
      <c r="AYW12" s="84"/>
      <c r="AYX12" s="84"/>
      <c r="AYY12" s="84"/>
      <c r="AYZ12" s="84"/>
      <c r="AZA12" s="84"/>
      <c r="AZB12" s="84"/>
      <c r="AZC12" s="84"/>
      <c r="AZD12" s="84"/>
      <c r="AZE12" s="84"/>
      <c r="AZF12" s="84"/>
      <c r="AZG12" s="84"/>
      <c r="AZH12" s="84"/>
      <c r="AZI12" s="84"/>
      <c r="AZJ12" s="84"/>
      <c r="AZK12" s="84"/>
      <c r="AZL12" s="84"/>
      <c r="AZM12" s="84"/>
      <c r="AZN12" s="84"/>
      <c r="AZO12" s="84"/>
      <c r="AZP12" s="84"/>
      <c r="AZQ12" s="84"/>
      <c r="AZR12" s="84"/>
      <c r="AZS12" s="84"/>
      <c r="AZT12" s="84"/>
      <c r="AZU12" s="84"/>
      <c r="AZV12" s="84"/>
      <c r="AZW12" s="84"/>
      <c r="AZX12" s="84"/>
      <c r="AZY12" s="84"/>
      <c r="AZZ12" s="84"/>
      <c r="BAA12" s="84"/>
      <c r="BAB12" s="84"/>
      <c r="BAC12" s="84"/>
      <c r="BAD12" s="84"/>
      <c r="BAE12" s="84"/>
      <c r="BAF12" s="84"/>
      <c r="BAG12" s="84"/>
      <c r="BAH12" s="84"/>
      <c r="BAI12" s="84"/>
      <c r="BAJ12" s="84"/>
      <c r="BAK12" s="84"/>
      <c r="BAL12" s="84"/>
      <c r="BAM12" s="84"/>
      <c r="BAN12" s="84"/>
      <c r="BAO12" s="84"/>
      <c r="BAP12" s="84"/>
      <c r="BAQ12" s="84"/>
      <c r="BAR12" s="84"/>
      <c r="BAS12" s="84"/>
      <c r="BAT12" s="84"/>
      <c r="BAU12" s="84"/>
      <c r="BAV12" s="84"/>
      <c r="BAW12" s="84"/>
      <c r="BAX12" s="84"/>
      <c r="BAY12" s="84"/>
      <c r="BAZ12" s="84"/>
      <c r="BBA12" s="84"/>
      <c r="BBB12" s="84"/>
      <c r="BBC12" s="84"/>
      <c r="BBD12" s="84"/>
      <c r="BBE12" s="84"/>
      <c r="BBF12" s="84"/>
      <c r="BBG12" s="84"/>
      <c r="BBH12" s="84"/>
      <c r="BBI12" s="84"/>
      <c r="BBJ12" s="84"/>
      <c r="BBK12" s="84"/>
      <c r="BBL12" s="84"/>
      <c r="BBM12" s="84"/>
      <c r="BBN12" s="84"/>
      <c r="BBO12" s="84"/>
      <c r="BBP12" s="84"/>
      <c r="BBQ12" s="84"/>
      <c r="BBR12" s="84"/>
      <c r="BBS12" s="84"/>
      <c r="BBT12" s="84"/>
      <c r="BBU12" s="84"/>
      <c r="BBV12" s="84"/>
      <c r="BBW12" s="84"/>
      <c r="BBX12" s="84"/>
      <c r="BBY12" s="84"/>
      <c r="BBZ12" s="84"/>
      <c r="BCA12" s="84"/>
      <c r="BCB12" s="84"/>
      <c r="BCC12" s="84"/>
      <c r="BCD12" s="84"/>
      <c r="BCE12" s="84"/>
      <c r="BCF12" s="84"/>
      <c r="BCG12" s="84"/>
      <c r="BCH12" s="84"/>
      <c r="BCI12" s="84"/>
      <c r="BCJ12" s="84"/>
      <c r="BCK12" s="84"/>
      <c r="BCL12" s="84"/>
      <c r="BCM12" s="84"/>
      <c r="BCN12" s="84"/>
      <c r="BCO12" s="84"/>
      <c r="BCP12" s="84"/>
      <c r="BCQ12" s="84"/>
      <c r="BCR12" s="84"/>
      <c r="BCS12" s="84"/>
      <c r="BCT12" s="84"/>
      <c r="BCU12" s="84"/>
      <c r="BCV12" s="84"/>
      <c r="BCW12" s="84"/>
      <c r="BCX12" s="84"/>
      <c r="BCY12" s="84"/>
      <c r="BCZ12" s="84"/>
      <c r="BDA12" s="84"/>
      <c r="BDB12" s="84"/>
      <c r="BDC12" s="84"/>
      <c r="BDD12" s="84"/>
      <c r="BDE12" s="84"/>
      <c r="BDF12" s="84"/>
      <c r="BDG12" s="84"/>
      <c r="BDH12" s="84"/>
      <c r="BDI12" s="84"/>
      <c r="BDJ12" s="84"/>
      <c r="BDK12" s="84"/>
      <c r="BDL12" s="84"/>
      <c r="BDM12" s="84"/>
      <c r="BDN12" s="84"/>
      <c r="BDO12" s="84"/>
      <c r="BDP12" s="84"/>
      <c r="BDQ12" s="84"/>
      <c r="BDR12" s="84"/>
      <c r="BDS12" s="84"/>
      <c r="BDT12" s="84"/>
      <c r="BDU12" s="84"/>
      <c r="BDV12" s="84"/>
      <c r="BDW12" s="84"/>
      <c r="BDX12" s="84"/>
      <c r="BDY12" s="84"/>
      <c r="BDZ12" s="84"/>
      <c r="BEA12" s="84"/>
      <c r="BEB12" s="84"/>
      <c r="BEC12" s="84"/>
      <c r="BED12" s="84"/>
      <c r="BEE12" s="84"/>
      <c r="BEF12" s="84"/>
      <c r="BEG12" s="84"/>
      <c r="BEH12" s="84"/>
      <c r="BEI12" s="84"/>
      <c r="BEJ12" s="84"/>
      <c r="BEK12" s="84"/>
      <c r="BEL12" s="84"/>
      <c r="BEM12" s="84"/>
      <c r="BEN12" s="84"/>
      <c r="BEO12" s="84"/>
      <c r="BEP12" s="84"/>
      <c r="BEQ12" s="84"/>
      <c r="BER12" s="84"/>
      <c r="BES12" s="84"/>
      <c r="BET12" s="84"/>
      <c r="BEU12" s="84"/>
      <c r="BEV12" s="84"/>
      <c r="BEW12" s="84"/>
      <c r="BEX12" s="84"/>
      <c r="BEY12" s="84"/>
      <c r="BEZ12" s="84"/>
      <c r="BFA12" s="84"/>
      <c r="BFB12" s="84"/>
      <c r="BFC12" s="84"/>
      <c r="BFD12" s="84"/>
      <c r="BFE12" s="84"/>
      <c r="BFF12" s="84"/>
      <c r="BFG12" s="84"/>
      <c r="BFH12" s="84"/>
      <c r="BFI12" s="84"/>
      <c r="BFJ12" s="84"/>
      <c r="BFK12" s="84"/>
      <c r="BFL12" s="84"/>
      <c r="BFM12" s="84"/>
      <c r="BFN12" s="84"/>
      <c r="BFO12" s="84"/>
      <c r="BFP12" s="84"/>
      <c r="BFQ12" s="84"/>
      <c r="BFR12" s="84"/>
      <c r="BFS12" s="84"/>
      <c r="BFT12" s="84"/>
      <c r="BFU12" s="84"/>
      <c r="BFV12" s="84"/>
      <c r="BFW12" s="84"/>
      <c r="BFX12" s="84"/>
      <c r="BFY12" s="84"/>
      <c r="BFZ12" s="84"/>
      <c r="BGA12" s="84"/>
      <c r="BGB12" s="84"/>
      <c r="BGC12" s="84"/>
      <c r="BGD12" s="84"/>
      <c r="BGE12" s="84"/>
      <c r="BGF12" s="84"/>
      <c r="BGG12" s="84"/>
      <c r="BGH12" s="84"/>
      <c r="BGI12" s="84"/>
      <c r="BGJ12" s="84"/>
      <c r="BGK12" s="84"/>
      <c r="BGL12" s="84"/>
      <c r="BGM12" s="84"/>
      <c r="BGN12" s="84"/>
      <c r="BGO12" s="84"/>
      <c r="BGP12" s="84"/>
      <c r="BGQ12" s="84"/>
      <c r="BGR12" s="84"/>
      <c r="BGS12" s="84"/>
      <c r="BGT12" s="84"/>
      <c r="BGU12" s="84"/>
      <c r="BGV12" s="84"/>
      <c r="BGW12" s="84"/>
      <c r="BGX12" s="84"/>
      <c r="BGY12" s="84"/>
      <c r="BGZ12" s="84"/>
      <c r="BHA12" s="84"/>
      <c r="BHB12" s="84"/>
      <c r="BHC12" s="84"/>
      <c r="BHD12" s="84"/>
      <c r="BHE12" s="84"/>
      <c r="BHF12" s="84"/>
      <c r="BHG12" s="84"/>
      <c r="BHH12" s="84"/>
      <c r="BHI12" s="84"/>
      <c r="BHJ12" s="84"/>
      <c r="BHK12" s="84"/>
      <c r="BHL12" s="84"/>
      <c r="BHM12" s="84"/>
      <c r="BHN12" s="84"/>
      <c r="BHO12" s="84"/>
      <c r="BHP12" s="84"/>
      <c r="BHQ12" s="84"/>
      <c r="BHR12" s="84"/>
      <c r="BHS12" s="84"/>
      <c r="BHT12" s="84"/>
      <c r="BHU12" s="84"/>
      <c r="BHV12" s="84"/>
      <c r="BHW12" s="84"/>
      <c r="BHX12" s="84"/>
      <c r="BHY12" s="84"/>
      <c r="BHZ12" s="84"/>
      <c r="BIA12" s="84"/>
      <c r="BIB12" s="84"/>
      <c r="BIC12" s="84"/>
      <c r="BID12" s="84"/>
      <c r="BIE12" s="84"/>
      <c r="BIF12" s="84"/>
      <c r="BIG12" s="84"/>
      <c r="BIH12" s="84"/>
      <c r="BII12" s="84"/>
      <c r="BIJ12" s="84"/>
      <c r="BIK12" s="84"/>
      <c r="BIL12" s="84"/>
      <c r="BIM12" s="84"/>
      <c r="BIN12" s="84"/>
      <c r="BIO12" s="84"/>
      <c r="BIP12" s="84"/>
      <c r="BIQ12" s="84"/>
      <c r="BIR12" s="84"/>
      <c r="BIS12" s="84"/>
      <c r="BIT12" s="84"/>
      <c r="BIU12" s="84"/>
      <c r="BIV12" s="84"/>
      <c r="BIW12" s="84"/>
      <c r="BIX12" s="84"/>
      <c r="BIY12" s="84"/>
      <c r="BIZ12" s="84"/>
      <c r="BJA12" s="84"/>
      <c r="BJB12" s="84"/>
      <c r="BJC12" s="84"/>
      <c r="BJD12" s="84"/>
      <c r="BJE12" s="84"/>
      <c r="BJF12" s="84"/>
      <c r="BJG12" s="84"/>
      <c r="BJH12" s="84"/>
      <c r="BJI12" s="84"/>
      <c r="BJJ12" s="84"/>
      <c r="BJK12" s="84"/>
      <c r="BJL12" s="84"/>
      <c r="BJM12" s="84"/>
      <c r="BJN12" s="84"/>
      <c r="BJO12" s="84"/>
      <c r="BJP12" s="84"/>
      <c r="BJQ12" s="84"/>
      <c r="BJR12" s="84"/>
      <c r="BJS12" s="84"/>
      <c r="BJT12" s="84"/>
      <c r="BJU12" s="84"/>
      <c r="BJV12" s="84"/>
      <c r="BJW12" s="84"/>
      <c r="BJX12" s="84"/>
      <c r="BJY12" s="84"/>
      <c r="BJZ12" s="84"/>
      <c r="BKA12" s="84"/>
      <c r="BKB12" s="84"/>
      <c r="BKC12" s="84"/>
      <c r="BKD12" s="84"/>
      <c r="BKE12" s="84"/>
      <c r="BKF12" s="84"/>
      <c r="BKG12" s="84"/>
      <c r="BKH12" s="84"/>
      <c r="BKI12" s="84"/>
      <c r="BKJ12" s="84"/>
      <c r="BKK12" s="84"/>
      <c r="BKL12" s="84"/>
      <c r="BKM12" s="84"/>
      <c r="BKN12" s="84"/>
      <c r="BKO12" s="84"/>
      <c r="BKP12" s="84"/>
      <c r="BKQ12" s="84"/>
      <c r="BKR12" s="84"/>
      <c r="BKS12" s="84"/>
      <c r="BKT12" s="84"/>
      <c r="BKU12" s="84"/>
      <c r="BKV12" s="84"/>
      <c r="BKW12" s="84"/>
      <c r="BKX12" s="84"/>
      <c r="BKY12" s="84"/>
      <c r="BKZ12" s="84"/>
      <c r="BLA12" s="84"/>
      <c r="BLB12" s="84"/>
      <c r="BLC12" s="84"/>
      <c r="BLD12" s="84"/>
      <c r="BLE12" s="84"/>
      <c r="BLF12" s="84"/>
      <c r="BLG12" s="84"/>
      <c r="BLH12" s="84"/>
      <c r="BLI12" s="84"/>
      <c r="BLJ12" s="84"/>
      <c r="BLK12" s="84"/>
      <c r="BLL12" s="84"/>
      <c r="BLM12" s="84"/>
      <c r="BLN12" s="84"/>
      <c r="BLO12" s="84"/>
      <c r="BLP12" s="84"/>
      <c r="BLQ12" s="84"/>
      <c r="BLR12" s="84"/>
      <c r="BLS12" s="84"/>
      <c r="BLT12" s="84"/>
      <c r="BLU12" s="84"/>
      <c r="BLV12" s="84"/>
      <c r="BLW12" s="84"/>
      <c r="BLX12" s="84"/>
      <c r="BLY12" s="84"/>
      <c r="BLZ12" s="84"/>
      <c r="BMA12" s="84"/>
      <c r="BMB12" s="84"/>
      <c r="BMC12" s="84"/>
      <c r="BMD12" s="84"/>
      <c r="BME12" s="84"/>
      <c r="BMF12" s="84"/>
      <c r="BMG12" s="84"/>
      <c r="BMH12" s="84"/>
      <c r="BMI12" s="84"/>
      <c r="BMJ12" s="84"/>
      <c r="BMK12" s="84"/>
      <c r="BML12" s="84"/>
      <c r="BMM12" s="84"/>
      <c r="BMN12" s="84"/>
      <c r="BMO12" s="84"/>
      <c r="BMP12" s="84"/>
      <c r="BMQ12" s="84"/>
      <c r="BMR12" s="84"/>
      <c r="BMS12" s="84"/>
      <c r="BMT12" s="84"/>
      <c r="BMU12" s="84"/>
      <c r="BMV12" s="84"/>
      <c r="BMW12" s="84"/>
      <c r="BMX12" s="84"/>
      <c r="BMY12" s="84"/>
      <c r="BMZ12" s="84"/>
      <c r="BNA12" s="84"/>
      <c r="BNB12" s="84"/>
      <c r="BNC12" s="84"/>
      <c r="BND12" s="84"/>
      <c r="BNE12" s="84"/>
      <c r="BNF12" s="84"/>
      <c r="BNG12" s="84"/>
      <c r="BNH12" s="84"/>
      <c r="BNI12" s="84"/>
      <c r="BNJ12" s="84"/>
      <c r="BNK12" s="84"/>
      <c r="BNL12" s="84"/>
      <c r="BNM12" s="84"/>
      <c r="BNN12" s="84"/>
      <c r="BNO12" s="84"/>
      <c r="BNP12" s="84"/>
      <c r="BNQ12" s="84"/>
      <c r="BNR12" s="84"/>
      <c r="BNS12" s="84"/>
      <c r="BNT12" s="84"/>
      <c r="BNU12" s="84"/>
      <c r="BNV12" s="84"/>
      <c r="BNW12" s="84"/>
      <c r="BNX12" s="84"/>
      <c r="BNY12" s="84"/>
      <c r="BNZ12" s="84"/>
      <c r="BOA12" s="84"/>
      <c r="BOB12" s="84"/>
      <c r="BOC12" s="84"/>
      <c r="BOD12" s="84"/>
      <c r="BOE12" s="84"/>
      <c r="BOF12" s="84"/>
      <c r="BOG12" s="84"/>
      <c r="BOH12" s="84"/>
      <c r="BOI12" s="84"/>
      <c r="BOJ12" s="84"/>
      <c r="BOK12" s="84"/>
      <c r="BOL12" s="84"/>
      <c r="BOM12" s="84"/>
      <c r="BON12" s="84"/>
      <c r="BOO12" s="84"/>
      <c r="BOP12" s="84"/>
      <c r="BOQ12" s="84"/>
      <c r="BOR12" s="84"/>
      <c r="BOS12" s="84"/>
      <c r="BOT12" s="84"/>
      <c r="BOU12" s="84"/>
      <c r="BOV12" s="84"/>
      <c r="BOW12" s="84"/>
      <c r="BOX12" s="84"/>
      <c r="BOY12" s="84"/>
      <c r="BOZ12" s="84"/>
      <c r="BPA12" s="84"/>
      <c r="BPB12" s="84"/>
      <c r="BPC12" s="84"/>
      <c r="BPD12" s="84"/>
      <c r="BPE12" s="84"/>
      <c r="BPF12" s="84"/>
      <c r="BPG12" s="84"/>
      <c r="BPH12" s="84"/>
      <c r="BPI12" s="84"/>
      <c r="BPJ12" s="84"/>
      <c r="BPK12" s="84"/>
      <c r="BPL12" s="84"/>
      <c r="BPM12" s="84"/>
      <c r="BPN12" s="84"/>
      <c r="BPO12" s="84"/>
      <c r="BPP12" s="84"/>
      <c r="BPQ12" s="84"/>
      <c r="BPR12" s="84"/>
      <c r="BPS12" s="84"/>
      <c r="BPT12" s="84"/>
      <c r="BPU12" s="84"/>
      <c r="BPV12" s="84"/>
      <c r="BPW12" s="84"/>
      <c r="BPX12" s="84"/>
      <c r="BPY12" s="84"/>
      <c r="BPZ12" s="84"/>
      <c r="BQA12" s="84"/>
      <c r="BQB12" s="84"/>
      <c r="BQC12" s="84"/>
      <c r="BQD12" s="84"/>
      <c r="BQE12" s="84"/>
      <c r="BQF12" s="84"/>
      <c r="BQG12" s="84"/>
      <c r="BQH12" s="84"/>
      <c r="BQI12" s="84"/>
      <c r="BQJ12" s="84"/>
      <c r="BQK12" s="84"/>
      <c r="BQL12" s="84"/>
      <c r="BQM12" s="84"/>
      <c r="BQN12" s="84"/>
      <c r="BQO12" s="84"/>
      <c r="BQP12" s="84"/>
      <c r="BQQ12" s="84"/>
      <c r="BQR12" s="84"/>
      <c r="BQS12" s="84"/>
      <c r="BQT12" s="84"/>
      <c r="BQU12" s="84"/>
      <c r="BQV12" s="84"/>
      <c r="BQW12" s="84"/>
      <c r="BQX12" s="84"/>
      <c r="BQY12" s="84"/>
      <c r="BQZ12" s="84"/>
      <c r="BRA12" s="84"/>
      <c r="BRB12" s="84"/>
      <c r="BRC12" s="84"/>
      <c r="BRD12" s="84"/>
      <c r="BRE12" s="84"/>
      <c r="BRF12" s="84"/>
      <c r="BRG12" s="84"/>
      <c r="BRH12" s="84"/>
      <c r="BRI12" s="84"/>
      <c r="BRJ12" s="84"/>
      <c r="BRK12" s="84"/>
      <c r="BRL12" s="84"/>
      <c r="BRM12" s="84"/>
      <c r="BRN12" s="84"/>
      <c r="BRO12" s="84"/>
      <c r="BRP12" s="84"/>
      <c r="BRQ12" s="84"/>
      <c r="BRR12" s="84"/>
      <c r="BRS12" s="84"/>
      <c r="BRT12" s="84"/>
      <c r="BRU12" s="84"/>
      <c r="BRV12" s="84"/>
      <c r="BRW12" s="84"/>
      <c r="BRX12" s="84"/>
      <c r="BRY12" s="84"/>
      <c r="BRZ12" s="84"/>
      <c r="BSA12" s="84"/>
      <c r="BSB12" s="84"/>
      <c r="BSC12" s="84"/>
      <c r="BSD12" s="84"/>
      <c r="BSE12" s="84"/>
      <c r="BSF12" s="84"/>
      <c r="BSG12" s="84"/>
      <c r="BSH12" s="84"/>
      <c r="BSI12" s="84"/>
      <c r="BSJ12" s="84"/>
      <c r="BSK12" s="84"/>
      <c r="BSL12" s="84"/>
      <c r="BSM12" s="84"/>
      <c r="BSN12" s="84"/>
      <c r="BSO12" s="84"/>
      <c r="BSP12" s="84"/>
      <c r="BSQ12" s="84"/>
      <c r="BSR12" s="84"/>
      <c r="BSS12" s="84"/>
      <c r="BST12" s="84"/>
      <c r="BSU12" s="84"/>
      <c r="BSV12" s="84"/>
      <c r="BSW12" s="84"/>
      <c r="BSX12" s="84"/>
      <c r="BSY12" s="84"/>
      <c r="BSZ12" s="84"/>
      <c r="BTA12" s="84"/>
      <c r="BTB12" s="84"/>
      <c r="BTC12" s="84"/>
      <c r="BTD12" s="84"/>
      <c r="BTE12" s="84"/>
      <c r="BTF12" s="84"/>
      <c r="BTG12" s="84"/>
      <c r="BTH12" s="84"/>
      <c r="BTI12" s="84"/>
      <c r="BTJ12" s="84"/>
      <c r="BTK12" s="84"/>
      <c r="BTL12" s="84"/>
      <c r="BTM12" s="84"/>
      <c r="BTN12" s="84"/>
      <c r="BTO12" s="84"/>
      <c r="BTP12" s="84"/>
      <c r="BTQ12" s="84"/>
      <c r="BTR12" s="84"/>
      <c r="BTS12" s="84"/>
      <c r="BTT12" s="84"/>
      <c r="BTU12" s="84"/>
      <c r="BTV12" s="84"/>
      <c r="BTW12" s="84"/>
      <c r="BTX12" s="84"/>
      <c r="BTY12" s="84"/>
      <c r="BTZ12" s="84"/>
      <c r="BUA12" s="84"/>
      <c r="BUB12" s="84"/>
      <c r="BUC12" s="84"/>
      <c r="BUD12" s="84"/>
      <c r="BUE12" s="84"/>
      <c r="BUF12" s="84"/>
      <c r="BUG12" s="84"/>
      <c r="BUH12" s="84"/>
      <c r="BUI12" s="84"/>
      <c r="BUJ12" s="84"/>
      <c r="BUK12" s="84"/>
      <c r="BUL12" s="84"/>
      <c r="BUM12" s="84"/>
      <c r="BUN12" s="84"/>
      <c r="BUO12" s="84"/>
      <c r="BUP12" s="84"/>
      <c r="BUQ12" s="84"/>
      <c r="BUR12" s="84"/>
      <c r="BUS12" s="84"/>
      <c r="BUT12" s="84"/>
      <c r="BUU12" s="84"/>
      <c r="BUV12" s="84"/>
      <c r="BUW12" s="84"/>
      <c r="BUX12" s="84"/>
      <c r="BUY12" s="84"/>
      <c r="BUZ12" s="84"/>
      <c r="BVA12" s="84"/>
      <c r="BVB12" s="84"/>
      <c r="BVC12" s="84"/>
      <c r="BVD12" s="84"/>
      <c r="BVE12" s="84"/>
      <c r="BVF12" s="84"/>
      <c r="BVG12" s="84"/>
      <c r="BVH12" s="84"/>
      <c r="BVI12" s="84"/>
      <c r="BVJ12" s="84"/>
      <c r="BVK12" s="84"/>
      <c r="BVL12" s="84"/>
      <c r="BVM12" s="84"/>
      <c r="BVN12" s="84"/>
      <c r="BVO12" s="84"/>
      <c r="BVP12" s="84"/>
      <c r="BVQ12" s="84"/>
      <c r="BVR12" s="84"/>
      <c r="BVS12" s="84"/>
      <c r="BVT12" s="84"/>
      <c r="BVU12" s="84"/>
      <c r="BVV12" s="84"/>
      <c r="BVW12" s="84"/>
      <c r="BVX12" s="84"/>
      <c r="BVY12" s="84"/>
      <c r="BVZ12" s="84"/>
      <c r="BWA12" s="84"/>
      <c r="BWB12" s="84"/>
      <c r="BWC12" s="84"/>
      <c r="BWD12" s="84"/>
      <c r="BWE12" s="84"/>
      <c r="BWF12" s="84"/>
      <c r="BWG12" s="84"/>
      <c r="BWH12" s="84"/>
      <c r="BWI12" s="84"/>
      <c r="BWJ12" s="84"/>
      <c r="BWK12" s="84"/>
      <c r="BWL12" s="84"/>
      <c r="BWM12" s="84"/>
      <c r="BWN12" s="84"/>
      <c r="BWO12" s="84"/>
      <c r="BWP12" s="84"/>
      <c r="BWQ12" s="84"/>
      <c r="BWR12" s="84"/>
      <c r="BWS12" s="84"/>
      <c r="BWT12" s="84"/>
      <c r="BWU12" s="84"/>
      <c r="BWV12" s="84"/>
      <c r="BWW12" s="84"/>
      <c r="BWX12" s="84"/>
      <c r="BWY12" s="84"/>
      <c r="BWZ12" s="84"/>
      <c r="BXA12" s="84"/>
      <c r="BXB12" s="84"/>
      <c r="BXC12" s="84"/>
      <c r="BXD12" s="84"/>
      <c r="BXE12" s="84"/>
      <c r="BXF12" s="84"/>
      <c r="BXG12" s="84"/>
      <c r="BXH12" s="84"/>
      <c r="BXI12" s="84"/>
      <c r="BXJ12" s="84"/>
      <c r="BXK12" s="84"/>
      <c r="BXL12" s="84"/>
      <c r="BXM12" s="84"/>
      <c r="BXN12" s="84"/>
      <c r="BXO12" s="84"/>
      <c r="BXP12" s="84"/>
      <c r="BXQ12" s="84"/>
      <c r="BXR12" s="84"/>
      <c r="BXS12" s="84"/>
      <c r="BXT12" s="84"/>
      <c r="BXU12" s="84"/>
      <c r="BXV12" s="84"/>
      <c r="BXW12" s="84"/>
      <c r="BXX12" s="84"/>
      <c r="BXY12" s="84"/>
      <c r="BXZ12" s="84"/>
      <c r="BYA12" s="84"/>
      <c r="BYB12" s="84"/>
      <c r="BYC12" s="84"/>
      <c r="BYD12" s="84"/>
      <c r="BYE12" s="84"/>
      <c r="BYF12" s="84"/>
      <c r="BYG12" s="84"/>
      <c r="BYH12" s="84"/>
      <c r="BYI12" s="84"/>
      <c r="BYJ12" s="84"/>
      <c r="BYK12" s="84"/>
      <c r="BYL12" s="84"/>
      <c r="BYM12" s="84"/>
      <c r="BYN12" s="84"/>
      <c r="BYO12" s="84"/>
      <c r="BYP12" s="84"/>
      <c r="BYQ12" s="84"/>
      <c r="BYR12" s="84"/>
      <c r="BYS12" s="84"/>
      <c r="BYT12" s="84"/>
      <c r="BYU12" s="84"/>
      <c r="BYV12" s="84"/>
      <c r="BYW12" s="84"/>
      <c r="BYX12" s="84"/>
      <c r="BYY12" s="84"/>
      <c r="BYZ12" s="84"/>
      <c r="BZA12" s="84"/>
      <c r="BZB12" s="84"/>
      <c r="BZC12" s="84"/>
      <c r="BZD12" s="84"/>
      <c r="BZE12" s="84"/>
      <c r="BZF12" s="84"/>
      <c r="BZG12" s="84"/>
      <c r="BZH12" s="84"/>
      <c r="BZI12" s="84"/>
      <c r="BZJ12" s="84"/>
      <c r="BZK12" s="84"/>
      <c r="BZL12" s="84"/>
      <c r="BZM12" s="84"/>
      <c r="BZN12" s="84"/>
      <c r="BZO12" s="84"/>
      <c r="BZP12" s="84"/>
      <c r="BZQ12" s="84"/>
      <c r="BZR12" s="84"/>
      <c r="BZS12" s="84"/>
      <c r="BZT12" s="84"/>
      <c r="BZU12" s="84"/>
      <c r="BZV12" s="84"/>
      <c r="BZW12" s="84"/>
      <c r="BZX12" s="84"/>
      <c r="BZY12" s="84"/>
      <c r="BZZ12" s="84"/>
      <c r="CAA12" s="84"/>
      <c r="CAB12" s="84"/>
      <c r="CAC12" s="84"/>
      <c r="CAD12" s="84"/>
      <c r="CAE12" s="84"/>
      <c r="CAF12" s="84"/>
      <c r="CAG12" s="84"/>
      <c r="CAH12" s="84"/>
      <c r="CAI12" s="84"/>
      <c r="CAJ12" s="84"/>
      <c r="CAK12" s="84"/>
      <c r="CAL12" s="84"/>
      <c r="CAM12" s="84"/>
      <c r="CAN12" s="84"/>
      <c r="CAO12" s="84"/>
      <c r="CAP12" s="84"/>
      <c r="CAQ12" s="84"/>
      <c r="CAR12" s="84"/>
      <c r="CAS12" s="84"/>
      <c r="CAT12" s="84"/>
      <c r="CAU12" s="84"/>
      <c r="CAV12" s="84"/>
      <c r="CAW12" s="84"/>
      <c r="CAX12" s="84"/>
      <c r="CAY12" s="84"/>
      <c r="CAZ12" s="84"/>
      <c r="CBA12" s="84"/>
      <c r="CBB12" s="84"/>
      <c r="CBC12" s="84"/>
      <c r="CBD12" s="84"/>
      <c r="CBE12" s="84"/>
      <c r="CBF12" s="84"/>
      <c r="CBG12" s="84"/>
      <c r="CBH12" s="84"/>
      <c r="CBI12" s="84"/>
      <c r="CBJ12" s="84"/>
      <c r="CBK12" s="84"/>
      <c r="CBL12" s="84"/>
      <c r="CBM12" s="84"/>
      <c r="CBN12" s="84"/>
      <c r="CBO12" s="84"/>
      <c r="CBP12" s="84"/>
      <c r="CBQ12" s="84"/>
      <c r="CBR12" s="84"/>
      <c r="CBS12" s="84"/>
      <c r="CBT12" s="84"/>
      <c r="CBU12" s="84"/>
      <c r="CBV12" s="84"/>
      <c r="CBW12" s="84"/>
      <c r="CBX12" s="84"/>
      <c r="CBY12" s="84"/>
      <c r="CBZ12" s="84"/>
      <c r="CCA12" s="84"/>
      <c r="CCB12" s="84"/>
      <c r="CCC12" s="84"/>
      <c r="CCD12" s="84"/>
      <c r="CCE12" s="84"/>
      <c r="CCF12" s="84"/>
      <c r="CCG12" s="84"/>
      <c r="CCH12" s="84"/>
      <c r="CCI12" s="84"/>
      <c r="CCJ12" s="84"/>
      <c r="CCK12" s="84"/>
      <c r="CCL12" s="84"/>
      <c r="CCM12" s="84"/>
      <c r="CCN12" s="84"/>
      <c r="CCO12" s="84"/>
      <c r="CCP12" s="84"/>
      <c r="CCQ12" s="84"/>
      <c r="CCR12" s="84"/>
      <c r="CCS12" s="84"/>
      <c r="CCT12" s="84"/>
      <c r="CCU12" s="84"/>
      <c r="CCV12" s="84"/>
      <c r="CCW12" s="84"/>
      <c r="CCX12" s="84"/>
      <c r="CCY12" s="84"/>
      <c r="CCZ12" s="84"/>
      <c r="CDA12" s="84"/>
      <c r="CDB12" s="84"/>
      <c r="CDC12" s="84"/>
      <c r="CDD12" s="84"/>
      <c r="CDE12" s="84"/>
      <c r="CDF12" s="84"/>
      <c r="CDG12" s="84"/>
      <c r="CDH12" s="84"/>
      <c r="CDI12" s="84"/>
      <c r="CDJ12" s="84"/>
      <c r="CDK12" s="84"/>
      <c r="CDL12" s="84"/>
      <c r="CDM12" s="84"/>
      <c r="CDN12" s="84"/>
      <c r="CDO12" s="84"/>
      <c r="CDP12" s="84"/>
      <c r="CDQ12" s="84"/>
      <c r="CDR12" s="84"/>
      <c r="CDS12" s="84"/>
      <c r="CDT12" s="84"/>
      <c r="CDU12" s="84"/>
      <c r="CDV12" s="84"/>
      <c r="CDW12" s="84"/>
      <c r="CDX12" s="84"/>
      <c r="CDY12" s="84"/>
      <c r="CDZ12" s="84"/>
      <c r="CEA12" s="84"/>
      <c r="CEB12" s="84"/>
      <c r="CEC12" s="84"/>
      <c r="CED12" s="84"/>
      <c r="CEE12" s="84"/>
      <c r="CEF12" s="84"/>
      <c r="CEG12" s="84"/>
      <c r="CEH12" s="84"/>
      <c r="CEI12" s="84"/>
      <c r="CEJ12" s="84"/>
      <c r="CEK12" s="84"/>
      <c r="CEL12" s="84"/>
      <c r="CEM12" s="84"/>
      <c r="CEN12" s="84"/>
      <c r="CEO12" s="84"/>
      <c r="CEP12" s="84"/>
      <c r="CEQ12" s="84"/>
      <c r="CER12" s="84"/>
      <c r="CES12" s="84"/>
      <c r="CET12" s="84"/>
      <c r="CEU12" s="84"/>
      <c r="CEV12" s="84"/>
      <c r="CEW12" s="84"/>
      <c r="CEX12" s="84"/>
      <c r="CEY12" s="84"/>
      <c r="CEZ12" s="84"/>
      <c r="CFA12" s="84"/>
      <c r="CFB12" s="84"/>
      <c r="CFC12" s="84"/>
      <c r="CFD12" s="84"/>
      <c r="CFE12" s="84"/>
      <c r="CFF12" s="84"/>
      <c r="CFG12" s="84"/>
      <c r="CFH12" s="84"/>
      <c r="CFI12" s="84"/>
      <c r="CFJ12" s="84"/>
      <c r="CFK12" s="84"/>
      <c r="CFL12" s="84"/>
      <c r="CFM12" s="84"/>
      <c r="CFN12" s="84"/>
      <c r="CFO12" s="84"/>
      <c r="CFP12" s="84"/>
      <c r="CFQ12" s="84"/>
      <c r="CFR12" s="84"/>
      <c r="CFS12" s="84"/>
      <c r="CFT12" s="84"/>
      <c r="CFU12" s="84"/>
      <c r="CFV12" s="84"/>
      <c r="CFW12" s="84"/>
      <c r="CFX12" s="84"/>
      <c r="CFY12" s="84"/>
      <c r="CFZ12" s="84"/>
      <c r="CGA12" s="84"/>
      <c r="CGB12" s="84"/>
      <c r="CGC12" s="84"/>
      <c r="CGD12" s="84"/>
      <c r="CGE12" s="84"/>
      <c r="CGF12" s="84"/>
      <c r="CGG12" s="84"/>
      <c r="CGH12" s="84"/>
      <c r="CGI12" s="84"/>
      <c r="CGJ12" s="84"/>
      <c r="CGK12" s="84"/>
      <c r="CGL12" s="84"/>
      <c r="CGM12" s="84"/>
      <c r="CGN12" s="84"/>
      <c r="CGO12" s="84"/>
      <c r="CGP12" s="84"/>
      <c r="CGQ12" s="84"/>
      <c r="CGR12" s="84"/>
      <c r="CGS12" s="84"/>
      <c r="CGT12" s="84"/>
      <c r="CGU12" s="84"/>
      <c r="CGV12" s="84"/>
      <c r="CGW12" s="84"/>
      <c r="CGX12" s="84"/>
      <c r="CGY12" s="84"/>
      <c r="CGZ12" s="84"/>
      <c r="CHA12" s="84"/>
      <c r="CHB12" s="84"/>
      <c r="CHC12" s="84"/>
      <c r="CHD12" s="84"/>
      <c r="CHE12" s="84"/>
      <c r="CHF12" s="84"/>
      <c r="CHG12" s="84"/>
      <c r="CHH12" s="84"/>
      <c r="CHI12" s="84"/>
      <c r="CHJ12" s="84"/>
      <c r="CHK12" s="84"/>
      <c r="CHL12" s="84"/>
      <c r="CHM12" s="84"/>
      <c r="CHN12" s="84"/>
      <c r="CHO12" s="84"/>
      <c r="CHP12" s="84"/>
      <c r="CHQ12" s="84"/>
      <c r="CHR12" s="84"/>
      <c r="CHS12" s="84"/>
      <c r="CHT12" s="84"/>
      <c r="CHU12" s="84"/>
      <c r="CHV12" s="84"/>
      <c r="CHW12" s="84"/>
      <c r="CHX12" s="84"/>
      <c r="CHY12" s="84"/>
      <c r="CHZ12" s="84"/>
      <c r="CIA12" s="84"/>
      <c r="CIB12" s="84"/>
      <c r="CIC12" s="84"/>
      <c r="CID12" s="84"/>
      <c r="CIE12" s="84"/>
      <c r="CIF12" s="84"/>
      <c r="CIG12" s="84"/>
      <c r="CIH12" s="84"/>
      <c r="CII12" s="84"/>
      <c r="CIJ12" s="84"/>
      <c r="CIK12" s="84"/>
      <c r="CIL12" s="84"/>
      <c r="CIM12" s="84"/>
      <c r="CIN12" s="84"/>
      <c r="CIO12" s="84"/>
      <c r="CIP12" s="84"/>
      <c r="CIQ12" s="84"/>
      <c r="CIR12" s="84"/>
      <c r="CIS12" s="84"/>
      <c r="CIT12" s="84"/>
      <c r="CIU12" s="84"/>
      <c r="CIV12" s="84"/>
      <c r="CIW12" s="84"/>
      <c r="CIX12" s="84"/>
      <c r="CIY12" s="84"/>
      <c r="CIZ12" s="84"/>
      <c r="CJA12" s="84"/>
      <c r="CJB12" s="84"/>
      <c r="CJC12" s="84"/>
      <c r="CJD12" s="84"/>
      <c r="CJE12" s="84"/>
      <c r="CJF12" s="84"/>
      <c r="CJG12" s="84"/>
      <c r="CJH12" s="84"/>
      <c r="CJI12" s="84"/>
      <c r="CJJ12" s="84"/>
      <c r="CJK12" s="84"/>
      <c r="CJL12" s="84"/>
      <c r="CJM12" s="84"/>
      <c r="CJN12" s="84"/>
      <c r="CJO12" s="84"/>
      <c r="CJP12" s="84"/>
      <c r="CJQ12" s="84"/>
      <c r="CJR12" s="84"/>
      <c r="CJS12" s="84"/>
      <c r="CJT12" s="84"/>
      <c r="CJU12" s="84"/>
      <c r="CJV12" s="84"/>
      <c r="CJW12" s="84"/>
      <c r="CJX12" s="84"/>
      <c r="CJY12" s="84"/>
      <c r="CJZ12" s="84"/>
      <c r="CKA12" s="84"/>
      <c r="CKB12" s="84"/>
      <c r="CKC12" s="84"/>
      <c r="CKD12" s="84"/>
      <c r="CKE12" s="84"/>
      <c r="CKF12" s="84"/>
      <c r="CKG12" s="84"/>
      <c r="CKH12" s="84"/>
      <c r="CKI12" s="84"/>
      <c r="CKJ12" s="84"/>
      <c r="CKK12" s="84"/>
      <c r="CKL12" s="84"/>
      <c r="CKM12" s="84"/>
      <c r="CKN12" s="84"/>
      <c r="CKO12" s="84"/>
      <c r="CKP12" s="84"/>
      <c r="CKQ12" s="84"/>
      <c r="CKR12" s="84"/>
      <c r="CKS12" s="84"/>
      <c r="CKT12" s="84"/>
      <c r="CKU12" s="84"/>
      <c r="CKV12" s="84"/>
      <c r="CKW12" s="84"/>
      <c r="CKX12" s="84"/>
      <c r="CKY12" s="84"/>
      <c r="CKZ12" s="84"/>
      <c r="CLA12" s="84"/>
      <c r="CLB12" s="84"/>
      <c r="CLC12" s="84"/>
      <c r="CLD12" s="84"/>
      <c r="CLE12" s="84"/>
      <c r="CLF12" s="84"/>
      <c r="CLG12" s="84"/>
      <c r="CLH12" s="84"/>
      <c r="CLI12" s="84"/>
      <c r="CLJ12" s="84"/>
      <c r="CLK12" s="84"/>
      <c r="CLL12" s="84"/>
      <c r="CLM12" s="84"/>
      <c r="CLN12" s="84"/>
      <c r="CLO12" s="84"/>
      <c r="CLP12" s="84"/>
      <c r="CLQ12" s="84"/>
      <c r="CLR12" s="84"/>
      <c r="CLS12" s="84"/>
      <c r="CLT12" s="84"/>
      <c r="CLU12" s="84"/>
      <c r="CLV12" s="84"/>
      <c r="CLW12" s="84"/>
      <c r="CLX12" s="84"/>
      <c r="CLY12" s="84"/>
      <c r="CLZ12" s="84"/>
      <c r="CMA12" s="84"/>
      <c r="CMB12" s="84"/>
      <c r="CMC12" s="84"/>
      <c r="CMD12" s="84"/>
      <c r="CME12" s="84"/>
      <c r="CMF12" s="84"/>
      <c r="CMG12" s="84"/>
      <c r="CMH12" s="84"/>
      <c r="CMI12" s="84"/>
      <c r="CMJ12" s="84"/>
      <c r="CMK12" s="84"/>
      <c r="CML12" s="84"/>
      <c r="CMM12" s="84"/>
      <c r="CMN12" s="84"/>
      <c r="CMO12" s="84"/>
      <c r="CMP12" s="84"/>
      <c r="CMQ12" s="84"/>
      <c r="CMR12" s="84"/>
      <c r="CMS12" s="84"/>
      <c r="CMT12" s="84"/>
      <c r="CMU12" s="84"/>
      <c r="CMV12" s="84"/>
      <c r="CMW12" s="84"/>
      <c r="CMX12" s="84"/>
      <c r="CMY12" s="84"/>
      <c r="CMZ12" s="84"/>
      <c r="CNA12" s="84"/>
      <c r="CNB12" s="84"/>
      <c r="CNC12" s="84"/>
      <c r="CND12" s="84"/>
      <c r="CNE12" s="84"/>
      <c r="CNF12" s="84"/>
      <c r="CNG12" s="84"/>
      <c r="CNH12" s="84"/>
      <c r="CNI12" s="84"/>
      <c r="CNJ12" s="84"/>
      <c r="CNK12" s="84"/>
      <c r="CNL12" s="84"/>
      <c r="CNM12" s="84"/>
      <c r="CNN12" s="84"/>
      <c r="CNO12" s="84"/>
      <c r="CNP12" s="84"/>
      <c r="CNQ12" s="84"/>
      <c r="CNR12" s="84"/>
      <c r="CNS12" s="84"/>
      <c r="CNT12" s="84"/>
      <c r="CNU12" s="84"/>
      <c r="CNV12" s="84"/>
      <c r="CNW12" s="84"/>
      <c r="CNX12" s="84"/>
      <c r="CNY12" s="84"/>
      <c r="CNZ12" s="84"/>
      <c r="COA12" s="84"/>
      <c r="COB12" s="84"/>
      <c r="COC12" s="84"/>
      <c r="COD12" s="84"/>
      <c r="COE12" s="84"/>
      <c r="COF12" s="84"/>
      <c r="COG12" s="84"/>
      <c r="COH12" s="84"/>
      <c r="COI12" s="84"/>
      <c r="COJ12" s="84"/>
      <c r="COK12" s="84"/>
      <c r="COL12" s="84"/>
      <c r="COM12" s="84"/>
      <c r="CON12" s="84"/>
      <c r="COO12" s="84"/>
      <c r="COP12" s="84"/>
      <c r="COQ12" s="84"/>
      <c r="COR12" s="84"/>
      <c r="COS12" s="84"/>
      <c r="COT12" s="84"/>
      <c r="COU12" s="84"/>
      <c r="COV12" s="84"/>
      <c r="COW12" s="84"/>
      <c r="COX12" s="84"/>
      <c r="COY12" s="84"/>
      <c r="COZ12" s="84"/>
      <c r="CPA12" s="84"/>
      <c r="CPB12" s="84"/>
      <c r="CPC12" s="84"/>
      <c r="CPD12" s="84"/>
      <c r="CPE12" s="84"/>
      <c r="CPF12" s="84"/>
      <c r="CPG12" s="84"/>
      <c r="CPH12" s="84"/>
      <c r="CPI12" s="84"/>
      <c r="CPJ12" s="84"/>
      <c r="CPK12" s="84"/>
      <c r="CPL12" s="84"/>
      <c r="CPM12" s="84"/>
      <c r="CPN12" s="84"/>
      <c r="CPO12" s="84"/>
      <c r="CPP12" s="84"/>
      <c r="CPQ12" s="84"/>
      <c r="CPR12" s="84"/>
      <c r="CPS12" s="84"/>
      <c r="CPT12" s="84"/>
      <c r="CPU12" s="84"/>
      <c r="CPV12" s="84"/>
      <c r="CPW12" s="84"/>
      <c r="CPX12" s="84"/>
      <c r="CPY12" s="84"/>
      <c r="CPZ12" s="84"/>
      <c r="CQA12" s="84"/>
      <c r="CQB12" s="84"/>
      <c r="CQC12" s="84"/>
      <c r="CQD12" s="84"/>
      <c r="CQE12" s="84"/>
      <c r="CQF12" s="84"/>
      <c r="CQG12" s="84"/>
      <c r="CQH12" s="84"/>
      <c r="CQI12" s="84"/>
      <c r="CQJ12" s="84"/>
      <c r="CQK12" s="84"/>
      <c r="CQL12" s="84"/>
      <c r="CQM12" s="84"/>
      <c r="CQN12" s="84"/>
      <c r="CQO12" s="84"/>
      <c r="CQP12" s="84"/>
      <c r="CQQ12" s="84"/>
      <c r="CQR12" s="84"/>
      <c r="CQS12" s="84"/>
      <c r="CQT12" s="84"/>
      <c r="CQU12" s="84"/>
      <c r="CQV12" s="84"/>
      <c r="CQW12" s="84"/>
      <c r="CQX12" s="84"/>
      <c r="CQY12" s="84"/>
      <c r="CQZ12" s="84"/>
      <c r="CRA12" s="84"/>
      <c r="CRB12" s="84"/>
      <c r="CRC12" s="84"/>
      <c r="CRD12" s="84"/>
      <c r="CRE12" s="84"/>
      <c r="CRF12" s="84"/>
      <c r="CRG12" s="84"/>
      <c r="CRH12" s="84"/>
      <c r="CRI12" s="84"/>
      <c r="CRJ12" s="84"/>
      <c r="CRK12" s="84"/>
      <c r="CRL12" s="84"/>
      <c r="CRM12" s="84"/>
      <c r="CRN12" s="84"/>
      <c r="CRO12" s="84"/>
      <c r="CRP12" s="84"/>
      <c r="CRQ12" s="84"/>
      <c r="CRR12" s="84"/>
      <c r="CRS12" s="84"/>
      <c r="CRT12" s="84"/>
      <c r="CRU12" s="84"/>
      <c r="CRV12" s="84"/>
      <c r="CRW12" s="84"/>
      <c r="CRX12" s="84"/>
      <c r="CRY12" s="84"/>
      <c r="CRZ12" s="84"/>
      <c r="CSA12" s="84"/>
      <c r="CSB12" s="84"/>
      <c r="CSC12" s="84"/>
      <c r="CSD12" s="84"/>
      <c r="CSE12" s="84"/>
      <c r="CSF12" s="84"/>
      <c r="CSG12" s="84"/>
      <c r="CSH12" s="84"/>
      <c r="CSI12" s="84"/>
      <c r="CSJ12" s="84"/>
      <c r="CSK12" s="84"/>
      <c r="CSL12" s="84"/>
      <c r="CSM12" s="84"/>
      <c r="CSN12" s="84"/>
      <c r="CSO12" s="84"/>
      <c r="CSP12" s="84"/>
      <c r="CSQ12" s="84"/>
      <c r="CSR12" s="84"/>
      <c r="CSS12" s="84"/>
      <c r="CST12" s="84"/>
      <c r="CSU12" s="84"/>
      <c r="CSV12" s="84"/>
      <c r="CSW12" s="84"/>
      <c r="CSX12" s="84"/>
      <c r="CSY12" s="84"/>
      <c r="CSZ12" s="84"/>
      <c r="CTA12" s="84"/>
      <c r="CTB12" s="84"/>
      <c r="CTC12" s="84"/>
      <c r="CTD12" s="84"/>
      <c r="CTE12" s="84"/>
      <c r="CTF12" s="84"/>
      <c r="CTG12" s="84"/>
      <c r="CTH12" s="84"/>
      <c r="CTI12" s="84"/>
      <c r="CTJ12" s="84"/>
      <c r="CTK12" s="84"/>
      <c r="CTL12" s="84"/>
      <c r="CTM12" s="84"/>
      <c r="CTN12" s="84"/>
      <c r="CTO12" s="84"/>
      <c r="CTP12" s="84"/>
      <c r="CTQ12" s="84"/>
      <c r="CTR12" s="84"/>
      <c r="CTS12" s="84"/>
      <c r="CTT12" s="84"/>
      <c r="CTU12" s="84"/>
      <c r="CTV12" s="84"/>
      <c r="CTW12" s="84"/>
      <c r="CTX12" s="84"/>
      <c r="CTY12" s="84"/>
      <c r="CTZ12" s="84"/>
      <c r="CUA12" s="84"/>
      <c r="CUB12" s="84"/>
      <c r="CUC12" s="84"/>
      <c r="CUD12" s="84"/>
      <c r="CUE12" s="84"/>
      <c r="CUF12" s="84"/>
      <c r="CUG12" s="84"/>
      <c r="CUH12" s="84"/>
      <c r="CUI12" s="84"/>
      <c r="CUJ12" s="84"/>
      <c r="CUK12" s="84"/>
      <c r="CUL12" s="84"/>
      <c r="CUM12" s="84"/>
      <c r="CUN12" s="84"/>
      <c r="CUO12" s="84"/>
      <c r="CUP12" s="84"/>
      <c r="CUQ12" s="84"/>
      <c r="CUR12" s="84"/>
      <c r="CUS12" s="84"/>
      <c r="CUT12" s="84"/>
      <c r="CUU12" s="84"/>
      <c r="CUV12" s="84"/>
      <c r="CUW12" s="84"/>
      <c r="CUX12" s="84"/>
      <c r="CUY12" s="84"/>
      <c r="CUZ12" s="84"/>
      <c r="CVA12" s="84"/>
      <c r="CVB12" s="84"/>
      <c r="CVC12" s="84"/>
      <c r="CVD12" s="84"/>
      <c r="CVE12" s="84"/>
      <c r="CVF12" s="84"/>
      <c r="CVG12" s="84"/>
      <c r="CVH12" s="84"/>
      <c r="CVI12" s="84"/>
      <c r="CVJ12" s="84"/>
      <c r="CVK12" s="84"/>
      <c r="CVL12" s="84"/>
      <c r="CVM12" s="84"/>
      <c r="CVN12" s="84"/>
      <c r="CVO12" s="84"/>
      <c r="CVP12" s="84"/>
      <c r="CVQ12" s="84"/>
      <c r="CVR12" s="84"/>
      <c r="CVS12" s="84"/>
      <c r="CVT12" s="84"/>
      <c r="CVU12" s="84"/>
      <c r="CVV12" s="84"/>
      <c r="CVW12" s="84"/>
      <c r="CVX12" s="84"/>
      <c r="CVY12" s="84"/>
      <c r="CVZ12" s="84"/>
      <c r="CWA12" s="84"/>
      <c r="CWB12" s="84"/>
      <c r="CWC12" s="84"/>
      <c r="CWD12" s="84"/>
      <c r="CWE12" s="84"/>
      <c r="CWF12" s="84"/>
      <c r="CWG12" s="84"/>
      <c r="CWH12" s="84"/>
      <c r="CWI12" s="84"/>
      <c r="CWJ12" s="84"/>
      <c r="CWK12" s="84"/>
      <c r="CWL12" s="84"/>
      <c r="CWM12" s="84"/>
      <c r="CWN12" s="84"/>
      <c r="CWO12" s="84"/>
      <c r="CWP12" s="84"/>
      <c r="CWQ12" s="84"/>
      <c r="CWR12" s="84"/>
      <c r="CWS12" s="84"/>
      <c r="CWT12" s="84"/>
      <c r="CWU12" s="84"/>
      <c r="CWV12" s="84"/>
      <c r="CWW12" s="84"/>
      <c r="CWX12" s="84"/>
      <c r="CWY12" s="84"/>
      <c r="CWZ12" s="84"/>
      <c r="CXA12" s="84"/>
      <c r="CXB12" s="84"/>
      <c r="CXC12" s="84"/>
      <c r="CXD12" s="84"/>
      <c r="CXE12" s="84"/>
      <c r="CXF12" s="84"/>
      <c r="CXG12" s="84"/>
      <c r="CXH12" s="84"/>
      <c r="CXI12" s="84"/>
      <c r="CXJ12" s="84"/>
      <c r="CXK12" s="84"/>
      <c r="CXL12" s="84"/>
      <c r="CXM12" s="84"/>
      <c r="CXN12" s="84"/>
      <c r="CXO12" s="84"/>
      <c r="CXP12" s="84"/>
      <c r="CXQ12" s="84"/>
      <c r="CXR12" s="84"/>
      <c r="CXS12" s="84"/>
      <c r="CXT12" s="84"/>
      <c r="CXU12" s="84"/>
      <c r="CXV12" s="84"/>
      <c r="CXW12" s="84"/>
      <c r="CXX12" s="84"/>
      <c r="CXY12" s="84"/>
      <c r="CXZ12" s="84"/>
      <c r="CYA12" s="84"/>
      <c r="CYB12" s="84"/>
      <c r="CYC12" s="84"/>
      <c r="CYD12" s="84"/>
      <c r="CYE12" s="84"/>
      <c r="CYF12" s="84"/>
      <c r="CYG12" s="84"/>
      <c r="CYH12" s="84"/>
      <c r="CYI12" s="84"/>
      <c r="CYJ12" s="84"/>
      <c r="CYK12" s="84"/>
      <c r="CYL12" s="84"/>
      <c r="CYM12" s="84"/>
      <c r="CYN12" s="84"/>
      <c r="CYO12" s="84"/>
      <c r="CYP12" s="84"/>
      <c r="CYQ12" s="84"/>
      <c r="CYR12" s="84"/>
      <c r="CYS12" s="84"/>
      <c r="CYT12" s="84"/>
      <c r="CYU12" s="84"/>
      <c r="CYV12" s="84"/>
      <c r="CYW12" s="84"/>
      <c r="CYX12" s="84"/>
      <c r="CYY12" s="84"/>
      <c r="CYZ12" s="84"/>
      <c r="CZA12" s="84"/>
      <c r="CZB12" s="84"/>
      <c r="CZC12" s="84"/>
      <c r="CZD12" s="84"/>
      <c r="CZE12" s="84"/>
      <c r="CZF12" s="84"/>
      <c r="CZG12" s="84"/>
      <c r="CZH12" s="84"/>
      <c r="CZI12" s="84"/>
      <c r="CZJ12" s="84"/>
      <c r="CZK12" s="84"/>
      <c r="CZL12" s="84"/>
      <c r="CZM12" s="84"/>
      <c r="CZN12" s="84"/>
      <c r="CZO12" s="84"/>
      <c r="CZP12" s="84"/>
      <c r="CZQ12" s="84"/>
      <c r="CZR12" s="84"/>
      <c r="CZS12" s="84"/>
      <c r="CZT12" s="84"/>
      <c r="CZU12" s="84"/>
      <c r="CZV12" s="84"/>
      <c r="CZW12" s="84"/>
      <c r="CZX12" s="84"/>
      <c r="CZY12" s="84"/>
      <c r="CZZ12" s="84"/>
      <c r="DAA12" s="84"/>
      <c r="DAB12" s="84"/>
      <c r="DAC12" s="84"/>
      <c r="DAD12" s="84"/>
      <c r="DAE12" s="84"/>
      <c r="DAF12" s="84"/>
      <c r="DAG12" s="84"/>
      <c r="DAH12" s="84"/>
      <c r="DAI12" s="84"/>
      <c r="DAJ12" s="84"/>
      <c r="DAK12" s="84"/>
      <c r="DAL12" s="84"/>
      <c r="DAM12" s="84"/>
      <c r="DAN12" s="84"/>
      <c r="DAO12" s="84"/>
      <c r="DAP12" s="84"/>
      <c r="DAQ12" s="84"/>
      <c r="DAR12" s="84"/>
      <c r="DAS12" s="84"/>
      <c r="DAT12" s="84"/>
      <c r="DAU12" s="84"/>
      <c r="DAV12" s="84"/>
      <c r="DAW12" s="84"/>
      <c r="DAX12" s="84"/>
      <c r="DAY12" s="84"/>
      <c r="DAZ12" s="84"/>
      <c r="DBA12" s="84"/>
      <c r="DBB12" s="84"/>
      <c r="DBC12" s="84"/>
      <c r="DBD12" s="84"/>
      <c r="DBE12" s="84"/>
      <c r="DBF12" s="84"/>
      <c r="DBG12" s="84"/>
      <c r="DBH12" s="84"/>
      <c r="DBI12" s="84"/>
      <c r="DBJ12" s="84"/>
      <c r="DBK12" s="84"/>
      <c r="DBL12" s="84"/>
      <c r="DBM12" s="84"/>
      <c r="DBN12" s="84"/>
      <c r="DBO12" s="84"/>
      <c r="DBP12" s="84"/>
      <c r="DBQ12" s="84"/>
      <c r="DBR12" s="84"/>
      <c r="DBS12" s="84"/>
      <c r="DBT12" s="84"/>
      <c r="DBU12" s="84"/>
      <c r="DBV12" s="84"/>
      <c r="DBW12" s="84"/>
      <c r="DBX12" s="84"/>
      <c r="DBY12" s="84"/>
      <c r="DBZ12" s="84"/>
      <c r="DCA12" s="84"/>
      <c r="DCB12" s="84"/>
      <c r="DCC12" s="84"/>
      <c r="DCD12" s="84"/>
      <c r="DCE12" s="84"/>
      <c r="DCF12" s="84"/>
      <c r="DCG12" s="84"/>
      <c r="DCH12" s="84"/>
      <c r="DCI12" s="84"/>
      <c r="DCJ12" s="84"/>
      <c r="DCK12" s="84"/>
      <c r="DCL12" s="84"/>
      <c r="DCM12" s="84"/>
      <c r="DCN12" s="84"/>
      <c r="DCO12" s="84"/>
      <c r="DCP12" s="84"/>
      <c r="DCQ12" s="84"/>
      <c r="DCR12" s="84"/>
      <c r="DCS12" s="84"/>
      <c r="DCT12" s="84"/>
      <c r="DCU12" s="84"/>
      <c r="DCV12" s="84"/>
      <c r="DCW12" s="84"/>
      <c r="DCX12" s="84"/>
      <c r="DCY12" s="84"/>
      <c r="DCZ12" s="84"/>
      <c r="DDA12" s="84"/>
      <c r="DDB12" s="84"/>
      <c r="DDC12" s="84"/>
      <c r="DDD12" s="84"/>
      <c r="DDE12" s="84"/>
      <c r="DDF12" s="84"/>
      <c r="DDG12" s="84"/>
      <c r="DDH12" s="84"/>
      <c r="DDI12" s="84"/>
      <c r="DDJ12" s="84"/>
      <c r="DDK12" s="84"/>
      <c r="DDL12" s="84"/>
      <c r="DDM12" s="84"/>
      <c r="DDN12" s="84"/>
      <c r="DDO12" s="84"/>
      <c r="DDP12" s="84"/>
      <c r="DDQ12" s="84"/>
      <c r="DDR12" s="84"/>
      <c r="DDS12" s="84"/>
      <c r="DDT12" s="84"/>
      <c r="DDU12" s="84"/>
      <c r="DDV12" s="84"/>
      <c r="DDW12" s="84"/>
      <c r="DDX12" s="84"/>
      <c r="DDY12" s="84"/>
      <c r="DDZ12" s="84"/>
      <c r="DEA12" s="84"/>
      <c r="DEB12" s="84"/>
      <c r="DEC12" s="84"/>
      <c r="DED12" s="84"/>
      <c r="DEE12" s="84"/>
      <c r="DEF12" s="84"/>
      <c r="DEG12" s="84"/>
      <c r="DEH12" s="84"/>
      <c r="DEI12" s="84"/>
      <c r="DEJ12" s="84"/>
      <c r="DEK12" s="84"/>
      <c r="DEL12" s="84"/>
      <c r="DEM12" s="84"/>
      <c r="DEN12" s="84"/>
      <c r="DEO12" s="84"/>
      <c r="DEP12" s="84"/>
      <c r="DEQ12" s="84"/>
      <c r="DER12" s="84"/>
      <c r="DES12" s="84"/>
      <c r="DET12" s="84"/>
      <c r="DEU12" s="84"/>
      <c r="DEV12" s="84"/>
      <c r="DEW12" s="84"/>
      <c r="DEX12" s="84"/>
      <c r="DEY12" s="84"/>
      <c r="DEZ12" s="84"/>
      <c r="DFA12" s="84"/>
      <c r="DFB12" s="84"/>
      <c r="DFC12" s="84"/>
      <c r="DFD12" s="84"/>
      <c r="DFE12" s="84"/>
      <c r="DFF12" s="84"/>
      <c r="DFG12" s="84"/>
      <c r="DFH12" s="84"/>
      <c r="DFI12" s="84"/>
      <c r="DFJ12" s="84"/>
      <c r="DFK12" s="84"/>
      <c r="DFL12" s="84"/>
      <c r="DFM12" s="84"/>
      <c r="DFN12" s="84"/>
      <c r="DFO12" s="84"/>
      <c r="DFP12" s="84"/>
      <c r="DFQ12" s="84"/>
      <c r="DFR12" s="84"/>
      <c r="DFS12" s="84"/>
      <c r="DFT12" s="84"/>
      <c r="DFU12" s="84"/>
      <c r="DFV12" s="84"/>
      <c r="DFW12" s="84"/>
      <c r="DFX12" s="84"/>
      <c r="DFY12" s="84"/>
      <c r="DFZ12" s="84"/>
      <c r="DGA12" s="84"/>
      <c r="DGB12" s="84"/>
      <c r="DGC12" s="84"/>
      <c r="DGD12" s="84"/>
      <c r="DGE12" s="84"/>
      <c r="DGF12" s="84"/>
      <c r="DGG12" s="84"/>
      <c r="DGH12" s="84"/>
      <c r="DGI12" s="84"/>
      <c r="DGJ12" s="84"/>
      <c r="DGK12" s="84"/>
      <c r="DGL12" s="84"/>
      <c r="DGM12" s="84"/>
      <c r="DGN12" s="84"/>
      <c r="DGO12" s="84"/>
      <c r="DGP12" s="84"/>
      <c r="DGQ12" s="84"/>
      <c r="DGR12" s="84"/>
      <c r="DGS12" s="84"/>
      <c r="DGT12" s="84"/>
      <c r="DGU12" s="84"/>
      <c r="DGV12" s="84"/>
      <c r="DGW12" s="84"/>
      <c r="DGX12" s="84"/>
      <c r="DGY12" s="84"/>
      <c r="DGZ12" s="84"/>
      <c r="DHA12" s="84"/>
      <c r="DHB12" s="84"/>
      <c r="DHC12" s="84"/>
      <c r="DHD12" s="84"/>
      <c r="DHE12" s="84"/>
      <c r="DHF12" s="84"/>
      <c r="DHG12" s="84"/>
      <c r="DHH12" s="84"/>
      <c r="DHI12" s="84"/>
      <c r="DHJ12" s="84"/>
      <c r="DHK12" s="84"/>
      <c r="DHL12" s="84"/>
      <c r="DHM12" s="84"/>
      <c r="DHN12" s="84"/>
      <c r="DHO12" s="84"/>
      <c r="DHP12" s="84"/>
      <c r="DHQ12" s="84"/>
      <c r="DHR12" s="84"/>
      <c r="DHS12" s="84"/>
      <c r="DHT12" s="84"/>
      <c r="DHU12" s="84"/>
      <c r="DHV12" s="84"/>
      <c r="DHW12" s="84"/>
      <c r="DHX12" s="84"/>
      <c r="DHY12" s="84"/>
      <c r="DHZ12" s="84"/>
      <c r="DIA12" s="84"/>
      <c r="DIB12" s="84"/>
      <c r="DIC12" s="84"/>
      <c r="DID12" s="84"/>
      <c r="DIE12" s="84"/>
      <c r="DIF12" s="84"/>
      <c r="DIG12" s="84"/>
      <c r="DIH12" s="84"/>
      <c r="DII12" s="84"/>
      <c r="DIJ12" s="84"/>
      <c r="DIK12" s="84"/>
      <c r="DIL12" s="84"/>
      <c r="DIM12" s="84"/>
      <c r="DIN12" s="84"/>
      <c r="DIO12" s="84"/>
      <c r="DIP12" s="84"/>
      <c r="DIQ12" s="84"/>
      <c r="DIR12" s="84"/>
      <c r="DIS12" s="84"/>
      <c r="DIT12" s="84"/>
      <c r="DIU12" s="84"/>
      <c r="DIV12" s="84"/>
      <c r="DIW12" s="84"/>
      <c r="DIX12" s="84"/>
      <c r="DIY12" s="84"/>
      <c r="DIZ12" s="84"/>
      <c r="DJA12" s="84"/>
      <c r="DJB12" s="84"/>
      <c r="DJC12" s="84"/>
      <c r="DJD12" s="84"/>
      <c r="DJE12" s="84"/>
      <c r="DJF12" s="84"/>
      <c r="DJG12" s="84"/>
      <c r="DJH12" s="84"/>
      <c r="DJI12" s="84"/>
      <c r="DJJ12" s="84"/>
      <c r="DJK12" s="84"/>
      <c r="DJL12" s="84"/>
      <c r="DJM12" s="84"/>
      <c r="DJN12" s="84"/>
      <c r="DJO12" s="84"/>
      <c r="DJP12" s="84"/>
      <c r="DJQ12" s="84"/>
      <c r="DJR12" s="84"/>
      <c r="DJS12" s="84"/>
      <c r="DJT12" s="84"/>
      <c r="DJU12" s="84"/>
      <c r="DJV12" s="84"/>
      <c r="DJW12" s="84"/>
      <c r="DJX12" s="84"/>
      <c r="DJY12" s="84"/>
      <c r="DJZ12" s="84"/>
      <c r="DKA12" s="84"/>
      <c r="DKB12" s="84"/>
      <c r="DKC12" s="84"/>
      <c r="DKD12" s="84"/>
      <c r="DKE12" s="84"/>
      <c r="DKF12" s="84"/>
      <c r="DKG12" s="84"/>
      <c r="DKH12" s="84"/>
      <c r="DKI12" s="84"/>
      <c r="DKJ12" s="84"/>
      <c r="DKK12" s="84"/>
      <c r="DKL12" s="84"/>
      <c r="DKM12" s="84"/>
      <c r="DKN12" s="84"/>
      <c r="DKO12" s="84"/>
      <c r="DKP12" s="84"/>
      <c r="DKQ12" s="84"/>
      <c r="DKR12" s="84"/>
      <c r="DKS12" s="84"/>
      <c r="DKT12" s="84"/>
      <c r="DKU12" s="84"/>
      <c r="DKV12" s="84"/>
      <c r="DKW12" s="84"/>
      <c r="DKX12" s="84"/>
      <c r="DKY12" s="84"/>
      <c r="DKZ12" s="84"/>
      <c r="DLA12" s="84"/>
      <c r="DLB12" s="84"/>
      <c r="DLC12" s="84"/>
      <c r="DLD12" s="84"/>
      <c r="DLE12" s="84"/>
      <c r="DLF12" s="84"/>
      <c r="DLG12" s="84"/>
      <c r="DLH12" s="84"/>
      <c r="DLI12" s="84"/>
      <c r="DLJ12" s="84"/>
      <c r="DLK12" s="84"/>
      <c r="DLL12" s="84"/>
      <c r="DLM12" s="84"/>
      <c r="DLN12" s="84"/>
      <c r="DLO12" s="84"/>
      <c r="DLP12" s="84"/>
      <c r="DLQ12" s="84"/>
      <c r="DLR12" s="84"/>
      <c r="DLS12" s="84"/>
      <c r="DLT12" s="84"/>
      <c r="DLU12" s="84"/>
      <c r="DLV12" s="84"/>
      <c r="DLW12" s="84"/>
      <c r="DLX12" s="84"/>
      <c r="DLY12" s="84"/>
      <c r="DLZ12" s="84"/>
      <c r="DMA12" s="84"/>
      <c r="DMB12" s="84"/>
      <c r="DMC12" s="84"/>
      <c r="DMD12" s="84"/>
      <c r="DME12" s="84"/>
      <c r="DMF12" s="84"/>
      <c r="DMG12" s="84"/>
      <c r="DMH12" s="84"/>
      <c r="DMI12" s="84"/>
      <c r="DMJ12" s="84"/>
      <c r="DMK12" s="84"/>
      <c r="DML12" s="84"/>
      <c r="DMM12" s="84"/>
      <c r="DMN12" s="84"/>
      <c r="DMO12" s="84"/>
      <c r="DMP12" s="84"/>
      <c r="DMQ12" s="84"/>
      <c r="DMR12" s="84"/>
      <c r="DMS12" s="84"/>
      <c r="DMT12" s="84"/>
      <c r="DMU12" s="84"/>
      <c r="DMV12" s="84"/>
      <c r="DMW12" s="84"/>
      <c r="DMX12" s="84"/>
      <c r="DMY12" s="84"/>
      <c r="DMZ12" s="84"/>
      <c r="DNA12" s="84"/>
      <c r="DNB12" s="84"/>
      <c r="DNC12" s="84"/>
      <c r="DND12" s="84"/>
      <c r="DNE12" s="84"/>
      <c r="DNF12" s="84"/>
      <c r="DNG12" s="84"/>
      <c r="DNH12" s="84"/>
      <c r="DNI12" s="84"/>
      <c r="DNJ12" s="84"/>
      <c r="DNK12" s="84"/>
      <c r="DNL12" s="84"/>
      <c r="DNM12" s="84"/>
      <c r="DNN12" s="84"/>
      <c r="DNO12" s="84"/>
      <c r="DNP12" s="84"/>
      <c r="DNQ12" s="84"/>
      <c r="DNR12" s="84"/>
      <c r="DNS12" s="84"/>
      <c r="DNT12" s="84"/>
      <c r="DNU12" s="84"/>
      <c r="DNV12" s="84"/>
      <c r="DNW12" s="84"/>
      <c r="DNX12" s="84"/>
      <c r="DNY12" s="84"/>
      <c r="DNZ12" s="84"/>
      <c r="DOA12" s="84"/>
      <c r="DOB12" s="84"/>
      <c r="DOC12" s="84"/>
      <c r="DOD12" s="84"/>
      <c r="DOE12" s="84"/>
      <c r="DOF12" s="84"/>
      <c r="DOG12" s="84"/>
      <c r="DOH12" s="84"/>
      <c r="DOI12" s="84"/>
      <c r="DOJ12" s="84"/>
      <c r="DOK12" s="84"/>
      <c r="DOL12" s="84"/>
      <c r="DOM12" s="84"/>
      <c r="DON12" s="84"/>
      <c r="DOO12" s="84"/>
      <c r="DOP12" s="84"/>
      <c r="DOQ12" s="84"/>
      <c r="DOR12" s="84"/>
      <c r="DOS12" s="84"/>
      <c r="DOT12" s="84"/>
      <c r="DOU12" s="84"/>
      <c r="DOV12" s="84"/>
      <c r="DOW12" s="84"/>
      <c r="DOX12" s="84"/>
      <c r="DOY12" s="84"/>
      <c r="DOZ12" s="84"/>
      <c r="DPA12" s="84"/>
      <c r="DPB12" s="84"/>
      <c r="DPC12" s="84"/>
      <c r="DPD12" s="84"/>
      <c r="DPE12" s="84"/>
      <c r="DPF12" s="84"/>
      <c r="DPG12" s="84"/>
      <c r="DPH12" s="84"/>
      <c r="DPI12" s="84"/>
      <c r="DPJ12" s="84"/>
      <c r="DPK12" s="84"/>
      <c r="DPL12" s="84"/>
      <c r="DPM12" s="84"/>
      <c r="DPN12" s="84"/>
      <c r="DPO12" s="84"/>
      <c r="DPP12" s="84"/>
      <c r="DPQ12" s="84"/>
      <c r="DPR12" s="84"/>
      <c r="DPS12" s="84"/>
      <c r="DPT12" s="84"/>
      <c r="DPU12" s="84"/>
      <c r="DPV12" s="84"/>
      <c r="DPW12" s="84"/>
      <c r="DPX12" s="84"/>
      <c r="DPY12" s="84"/>
      <c r="DPZ12" s="84"/>
      <c r="DQA12" s="84"/>
      <c r="DQB12" s="84"/>
      <c r="DQC12" s="84"/>
      <c r="DQD12" s="84"/>
      <c r="DQE12" s="84"/>
      <c r="DQF12" s="84"/>
      <c r="DQG12" s="84"/>
      <c r="DQH12" s="84"/>
      <c r="DQI12" s="84"/>
      <c r="DQJ12" s="84"/>
      <c r="DQK12" s="84"/>
      <c r="DQL12" s="84"/>
      <c r="DQM12" s="84"/>
      <c r="DQN12" s="84"/>
      <c r="DQO12" s="84"/>
      <c r="DQP12" s="84"/>
      <c r="DQQ12" s="84"/>
      <c r="DQR12" s="84"/>
      <c r="DQS12" s="84"/>
      <c r="DQT12" s="84"/>
      <c r="DQU12" s="84"/>
      <c r="DQV12" s="84"/>
      <c r="DQW12" s="84"/>
      <c r="DQX12" s="84"/>
      <c r="DQY12" s="84"/>
      <c r="DQZ12" s="84"/>
      <c r="DRA12" s="84"/>
      <c r="DRB12" s="84"/>
      <c r="DRC12" s="84"/>
      <c r="DRD12" s="84"/>
      <c r="DRE12" s="84"/>
      <c r="DRF12" s="84"/>
      <c r="DRG12" s="84"/>
      <c r="DRH12" s="84"/>
      <c r="DRI12" s="84"/>
      <c r="DRJ12" s="84"/>
      <c r="DRK12" s="84"/>
      <c r="DRL12" s="84"/>
      <c r="DRM12" s="84"/>
      <c r="DRN12" s="84"/>
      <c r="DRO12" s="84"/>
      <c r="DRP12" s="84"/>
      <c r="DRQ12" s="84"/>
      <c r="DRR12" s="84"/>
      <c r="DRS12" s="84"/>
      <c r="DRT12" s="84"/>
      <c r="DRU12" s="84"/>
      <c r="DRV12" s="84"/>
      <c r="DRW12" s="84"/>
      <c r="DRX12" s="84"/>
      <c r="DRY12" s="84"/>
      <c r="DRZ12" s="84"/>
      <c r="DSA12" s="84"/>
      <c r="DSB12" s="84"/>
      <c r="DSC12" s="84"/>
      <c r="DSD12" s="84"/>
      <c r="DSE12" s="84"/>
      <c r="DSF12" s="84"/>
      <c r="DSG12" s="84"/>
      <c r="DSH12" s="84"/>
      <c r="DSI12" s="84"/>
      <c r="DSJ12" s="84"/>
      <c r="DSK12" s="84"/>
      <c r="DSL12" s="84"/>
      <c r="DSM12" s="84"/>
      <c r="DSN12" s="84"/>
      <c r="DSO12" s="84"/>
      <c r="DSP12" s="84"/>
      <c r="DSQ12" s="84"/>
      <c r="DSR12" s="84"/>
      <c r="DSS12" s="84"/>
      <c r="DST12" s="84"/>
      <c r="DSU12" s="84"/>
      <c r="DSV12" s="84"/>
      <c r="DSW12" s="84"/>
      <c r="DSX12" s="84"/>
      <c r="DSY12" s="84"/>
      <c r="DSZ12" s="84"/>
      <c r="DTA12" s="84"/>
      <c r="DTB12" s="84"/>
      <c r="DTC12" s="84"/>
      <c r="DTD12" s="84"/>
      <c r="DTE12" s="84"/>
      <c r="DTF12" s="84"/>
      <c r="DTG12" s="84"/>
      <c r="DTH12" s="84"/>
      <c r="DTI12" s="84"/>
      <c r="DTJ12" s="84"/>
      <c r="DTK12" s="84"/>
      <c r="DTL12" s="84"/>
      <c r="DTM12" s="84"/>
      <c r="DTN12" s="84"/>
      <c r="DTO12" s="84"/>
      <c r="DTP12" s="84"/>
      <c r="DTQ12" s="84"/>
      <c r="DTR12" s="84"/>
      <c r="DTS12" s="84"/>
      <c r="DTT12" s="84"/>
      <c r="DTU12" s="84"/>
      <c r="DTV12" s="84"/>
      <c r="DTW12" s="84"/>
      <c r="DTX12" s="84"/>
      <c r="DTY12" s="84"/>
      <c r="DTZ12" s="84"/>
      <c r="DUA12" s="84"/>
      <c r="DUB12" s="84"/>
      <c r="DUC12" s="84"/>
      <c r="DUD12" s="84"/>
      <c r="DUE12" s="84"/>
      <c r="DUF12" s="84"/>
      <c r="DUG12" s="84"/>
      <c r="DUH12" s="84"/>
      <c r="DUI12" s="84"/>
      <c r="DUJ12" s="84"/>
      <c r="DUK12" s="84"/>
      <c r="DUL12" s="84"/>
      <c r="DUM12" s="84"/>
      <c r="DUN12" s="84"/>
      <c r="DUO12" s="84"/>
      <c r="DUP12" s="84"/>
      <c r="DUQ12" s="84"/>
      <c r="DUR12" s="84"/>
      <c r="DUS12" s="84"/>
      <c r="DUT12" s="84"/>
      <c r="DUU12" s="84"/>
      <c r="DUV12" s="84"/>
      <c r="DUW12" s="84"/>
      <c r="DUX12" s="84"/>
      <c r="DUY12" s="84"/>
      <c r="DUZ12" s="84"/>
      <c r="DVA12" s="84"/>
      <c r="DVB12" s="84"/>
      <c r="DVC12" s="84"/>
      <c r="DVD12" s="84"/>
      <c r="DVE12" s="84"/>
      <c r="DVF12" s="84"/>
      <c r="DVG12" s="84"/>
      <c r="DVH12" s="84"/>
      <c r="DVI12" s="84"/>
      <c r="DVJ12" s="84"/>
      <c r="DVK12" s="84"/>
      <c r="DVL12" s="84"/>
      <c r="DVM12" s="84"/>
      <c r="DVN12" s="84"/>
      <c r="DVO12" s="84"/>
      <c r="DVP12" s="84"/>
      <c r="DVQ12" s="84"/>
      <c r="DVR12" s="84"/>
      <c r="DVS12" s="84"/>
      <c r="DVT12" s="84"/>
      <c r="DVU12" s="84"/>
      <c r="DVV12" s="84"/>
      <c r="DVW12" s="84"/>
      <c r="DVX12" s="84"/>
      <c r="DVY12" s="84"/>
      <c r="DVZ12" s="84"/>
      <c r="DWA12" s="84"/>
      <c r="DWB12" s="84"/>
      <c r="DWC12" s="84"/>
      <c r="DWD12" s="84"/>
      <c r="DWE12" s="84"/>
      <c r="DWF12" s="84"/>
      <c r="DWG12" s="84"/>
      <c r="DWH12" s="84"/>
      <c r="DWI12" s="84"/>
      <c r="DWJ12" s="84"/>
      <c r="DWK12" s="84"/>
      <c r="DWL12" s="84"/>
      <c r="DWM12" s="84"/>
      <c r="DWN12" s="84"/>
      <c r="DWO12" s="84"/>
      <c r="DWP12" s="84"/>
      <c r="DWQ12" s="84"/>
      <c r="DWR12" s="84"/>
      <c r="DWS12" s="84"/>
      <c r="DWT12" s="84"/>
      <c r="DWU12" s="84"/>
      <c r="DWV12" s="84"/>
      <c r="DWW12" s="84"/>
      <c r="DWX12" s="84"/>
      <c r="DWY12" s="84"/>
      <c r="DWZ12" s="84"/>
      <c r="DXA12" s="84"/>
      <c r="DXB12" s="84"/>
      <c r="DXC12" s="84"/>
      <c r="DXD12" s="84"/>
      <c r="DXE12" s="84"/>
      <c r="DXF12" s="84"/>
      <c r="DXG12" s="84"/>
      <c r="DXH12" s="84"/>
      <c r="DXI12" s="84"/>
      <c r="DXJ12" s="84"/>
      <c r="DXK12" s="84"/>
      <c r="DXL12" s="84"/>
      <c r="DXM12" s="84"/>
      <c r="DXN12" s="84"/>
      <c r="DXO12" s="84"/>
      <c r="DXP12" s="84"/>
      <c r="DXQ12" s="84"/>
      <c r="DXR12" s="84"/>
      <c r="DXS12" s="84"/>
      <c r="DXT12" s="84"/>
      <c r="DXU12" s="84"/>
      <c r="DXV12" s="84"/>
      <c r="DXW12" s="84"/>
      <c r="DXX12" s="84"/>
      <c r="DXY12" s="84"/>
      <c r="DXZ12" s="84"/>
      <c r="DYA12" s="84"/>
      <c r="DYB12" s="84"/>
      <c r="DYC12" s="84"/>
      <c r="DYD12" s="84"/>
      <c r="DYE12" s="84"/>
      <c r="DYF12" s="84"/>
      <c r="DYG12" s="84"/>
      <c r="DYH12" s="84"/>
      <c r="DYI12" s="84"/>
      <c r="DYJ12" s="84"/>
      <c r="DYK12" s="84"/>
      <c r="DYL12" s="84"/>
      <c r="DYM12" s="84"/>
      <c r="DYN12" s="84"/>
      <c r="DYO12" s="84"/>
      <c r="DYP12" s="84"/>
      <c r="DYQ12" s="84"/>
      <c r="DYR12" s="84"/>
      <c r="DYS12" s="84"/>
      <c r="DYT12" s="84"/>
      <c r="DYU12" s="84"/>
      <c r="DYV12" s="84"/>
      <c r="DYW12" s="84"/>
      <c r="DYX12" s="84"/>
      <c r="DYY12" s="84"/>
      <c r="DYZ12" s="84"/>
      <c r="DZA12" s="84"/>
      <c r="DZB12" s="84"/>
      <c r="DZC12" s="84"/>
      <c r="DZD12" s="84"/>
      <c r="DZE12" s="84"/>
      <c r="DZF12" s="84"/>
      <c r="DZG12" s="84"/>
      <c r="DZH12" s="84"/>
      <c r="DZI12" s="84"/>
      <c r="DZJ12" s="84"/>
      <c r="DZK12" s="84"/>
      <c r="DZL12" s="84"/>
      <c r="DZM12" s="84"/>
      <c r="DZN12" s="84"/>
      <c r="DZO12" s="84"/>
      <c r="DZP12" s="84"/>
      <c r="DZQ12" s="84"/>
      <c r="DZR12" s="84"/>
      <c r="DZS12" s="84"/>
      <c r="DZT12" s="84"/>
      <c r="DZU12" s="84"/>
      <c r="DZV12" s="84"/>
      <c r="DZW12" s="84"/>
      <c r="DZX12" s="84"/>
      <c r="DZY12" s="84"/>
      <c r="DZZ12" s="84"/>
      <c r="EAA12" s="84"/>
      <c r="EAB12" s="84"/>
      <c r="EAC12" s="84"/>
      <c r="EAD12" s="84"/>
      <c r="EAE12" s="84"/>
      <c r="EAF12" s="84"/>
      <c r="EAG12" s="84"/>
      <c r="EAH12" s="84"/>
      <c r="EAI12" s="84"/>
      <c r="EAJ12" s="84"/>
      <c r="EAK12" s="84"/>
      <c r="EAL12" s="84"/>
      <c r="EAM12" s="84"/>
      <c r="EAN12" s="84"/>
      <c r="EAO12" s="84"/>
      <c r="EAP12" s="84"/>
      <c r="EAQ12" s="84"/>
      <c r="EAR12" s="84"/>
      <c r="EAS12" s="84"/>
      <c r="EAT12" s="84"/>
      <c r="EAU12" s="84"/>
      <c r="EAV12" s="84"/>
      <c r="EAW12" s="84"/>
      <c r="EAX12" s="84"/>
      <c r="EAY12" s="84"/>
      <c r="EAZ12" s="84"/>
      <c r="EBA12" s="84"/>
      <c r="EBB12" s="84"/>
      <c r="EBC12" s="84"/>
      <c r="EBD12" s="84"/>
      <c r="EBE12" s="84"/>
      <c r="EBF12" s="84"/>
      <c r="EBG12" s="84"/>
      <c r="EBH12" s="84"/>
      <c r="EBI12" s="84"/>
      <c r="EBJ12" s="84"/>
      <c r="EBK12" s="84"/>
      <c r="EBL12" s="84"/>
      <c r="EBM12" s="84"/>
      <c r="EBN12" s="84"/>
      <c r="EBO12" s="84"/>
      <c r="EBP12" s="84"/>
      <c r="EBQ12" s="84"/>
      <c r="EBR12" s="84"/>
      <c r="EBS12" s="84"/>
      <c r="EBT12" s="84"/>
      <c r="EBU12" s="84"/>
      <c r="EBV12" s="84"/>
      <c r="EBW12" s="84"/>
      <c r="EBX12" s="84"/>
      <c r="EBY12" s="84"/>
      <c r="EBZ12" s="84"/>
      <c r="ECA12" s="84"/>
      <c r="ECB12" s="84"/>
      <c r="ECC12" s="84"/>
      <c r="ECD12" s="84"/>
      <c r="ECE12" s="84"/>
      <c r="ECF12" s="84"/>
      <c r="ECG12" s="84"/>
      <c r="ECH12" s="84"/>
      <c r="ECI12" s="84"/>
      <c r="ECJ12" s="84"/>
      <c r="ECK12" s="84"/>
      <c r="ECL12" s="84"/>
      <c r="ECM12" s="84"/>
      <c r="ECN12" s="84"/>
      <c r="ECO12" s="84"/>
      <c r="ECP12" s="84"/>
      <c r="ECQ12" s="84"/>
      <c r="ECR12" s="84"/>
      <c r="ECS12" s="84"/>
      <c r="ECT12" s="84"/>
      <c r="ECU12" s="84"/>
      <c r="ECV12" s="84"/>
      <c r="ECW12" s="84"/>
      <c r="ECX12" s="84"/>
      <c r="ECY12" s="84"/>
      <c r="ECZ12" s="84"/>
      <c r="EDA12" s="84"/>
      <c r="EDB12" s="84"/>
      <c r="EDC12" s="84"/>
      <c r="EDD12" s="84"/>
      <c r="EDE12" s="84"/>
      <c r="EDF12" s="84"/>
      <c r="EDG12" s="84"/>
      <c r="EDH12" s="84"/>
      <c r="EDI12" s="84"/>
      <c r="EDJ12" s="84"/>
      <c r="EDK12" s="84"/>
      <c r="EDL12" s="84"/>
      <c r="EDM12" s="84"/>
      <c r="EDN12" s="84"/>
      <c r="EDO12" s="84"/>
      <c r="EDP12" s="84"/>
      <c r="EDQ12" s="84"/>
      <c r="EDR12" s="84"/>
      <c r="EDS12" s="84"/>
      <c r="EDT12" s="84"/>
      <c r="EDU12" s="84"/>
      <c r="EDV12" s="84"/>
      <c r="EDW12" s="84"/>
      <c r="EDX12" s="84"/>
      <c r="EDY12" s="84"/>
      <c r="EDZ12" s="84"/>
      <c r="EEA12" s="84"/>
      <c r="EEB12" s="84"/>
      <c r="EEC12" s="84"/>
      <c r="EED12" s="84"/>
      <c r="EEE12" s="84"/>
      <c r="EEF12" s="84"/>
      <c r="EEG12" s="84"/>
      <c r="EEH12" s="84"/>
      <c r="EEI12" s="84"/>
      <c r="EEJ12" s="84"/>
      <c r="EEK12" s="84"/>
      <c r="EEL12" s="84"/>
      <c r="EEM12" s="84"/>
      <c r="EEN12" s="84"/>
      <c r="EEO12" s="84"/>
      <c r="EEP12" s="84"/>
      <c r="EEQ12" s="84"/>
      <c r="EER12" s="84"/>
      <c r="EES12" s="84"/>
      <c r="EET12" s="84"/>
      <c r="EEU12" s="84"/>
      <c r="EEV12" s="84"/>
      <c r="EEW12" s="84"/>
      <c r="EEX12" s="84"/>
      <c r="EEY12" s="84"/>
      <c r="EEZ12" s="84"/>
      <c r="EFA12" s="84"/>
      <c r="EFB12" s="84"/>
      <c r="EFC12" s="84"/>
      <c r="EFD12" s="84"/>
      <c r="EFE12" s="84"/>
      <c r="EFF12" s="84"/>
      <c r="EFG12" s="84"/>
      <c r="EFH12" s="84"/>
      <c r="EFI12" s="84"/>
      <c r="EFJ12" s="84"/>
      <c r="EFK12" s="84"/>
      <c r="EFL12" s="84"/>
      <c r="EFM12" s="84"/>
      <c r="EFN12" s="84"/>
      <c r="EFO12" s="84"/>
      <c r="EFP12" s="84"/>
      <c r="EFQ12" s="84"/>
      <c r="EFR12" s="84"/>
      <c r="EFS12" s="84"/>
      <c r="EFT12" s="84"/>
      <c r="EFU12" s="84"/>
      <c r="EFV12" s="84"/>
      <c r="EFW12" s="84"/>
      <c r="EFX12" s="84"/>
      <c r="EFY12" s="84"/>
      <c r="EFZ12" s="84"/>
      <c r="EGA12" s="84"/>
      <c r="EGB12" s="84"/>
      <c r="EGC12" s="84"/>
      <c r="EGD12" s="84"/>
      <c r="EGE12" s="84"/>
      <c r="EGF12" s="84"/>
      <c r="EGG12" s="84"/>
      <c r="EGH12" s="84"/>
      <c r="EGI12" s="84"/>
      <c r="EGJ12" s="84"/>
      <c r="EGK12" s="84"/>
      <c r="EGL12" s="84"/>
      <c r="EGM12" s="84"/>
      <c r="EGN12" s="84"/>
      <c r="EGO12" s="84"/>
      <c r="EGP12" s="84"/>
      <c r="EGQ12" s="84"/>
      <c r="EGR12" s="84"/>
      <c r="EGS12" s="84"/>
      <c r="EGT12" s="84"/>
      <c r="EGU12" s="84"/>
      <c r="EGV12" s="84"/>
      <c r="EGW12" s="84"/>
      <c r="EGX12" s="84"/>
      <c r="EGY12" s="84"/>
      <c r="EGZ12" s="84"/>
      <c r="EHA12" s="84"/>
      <c r="EHB12" s="84"/>
      <c r="EHC12" s="84"/>
      <c r="EHD12" s="84"/>
      <c r="EHE12" s="84"/>
      <c r="EHF12" s="84"/>
      <c r="EHG12" s="84"/>
      <c r="EHH12" s="84"/>
      <c r="EHI12" s="84"/>
      <c r="EHJ12" s="84"/>
      <c r="EHK12" s="84"/>
      <c r="EHL12" s="84"/>
      <c r="EHM12" s="84"/>
      <c r="EHN12" s="84"/>
      <c r="EHO12" s="84"/>
      <c r="EHP12" s="84"/>
      <c r="EHQ12" s="84"/>
      <c r="EHR12" s="84"/>
      <c r="EHS12" s="84"/>
      <c r="EHT12" s="84"/>
      <c r="EHU12" s="84"/>
      <c r="EHV12" s="84"/>
      <c r="EHW12" s="84"/>
      <c r="EHX12" s="84"/>
      <c r="EHY12" s="84"/>
      <c r="EHZ12" s="84"/>
      <c r="EIA12" s="84"/>
      <c r="EIB12" s="84"/>
      <c r="EIC12" s="84"/>
      <c r="EID12" s="84"/>
      <c r="EIE12" s="84"/>
      <c r="EIF12" s="84"/>
      <c r="EIG12" s="84"/>
      <c r="EIH12" s="84"/>
      <c r="EII12" s="84"/>
      <c r="EIJ12" s="84"/>
      <c r="EIK12" s="84"/>
      <c r="EIL12" s="84"/>
      <c r="EIM12" s="84"/>
      <c r="EIN12" s="84"/>
      <c r="EIO12" s="84"/>
      <c r="EIP12" s="84"/>
      <c r="EIQ12" s="84"/>
      <c r="EIR12" s="84"/>
      <c r="EIS12" s="84"/>
      <c r="EIT12" s="84"/>
      <c r="EIU12" s="84"/>
      <c r="EIV12" s="84"/>
      <c r="EIW12" s="84"/>
      <c r="EIX12" s="84"/>
      <c r="EIY12" s="84"/>
      <c r="EIZ12" s="84"/>
      <c r="EJA12" s="84"/>
      <c r="EJB12" s="84"/>
      <c r="EJC12" s="84"/>
      <c r="EJD12" s="84"/>
      <c r="EJE12" s="84"/>
      <c r="EJF12" s="84"/>
      <c r="EJG12" s="84"/>
      <c r="EJH12" s="84"/>
      <c r="EJI12" s="84"/>
      <c r="EJJ12" s="84"/>
      <c r="EJK12" s="84"/>
      <c r="EJL12" s="84"/>
      <c r="EJM12" s="84"/>
      <c r="EJN12" s="84"/>
      <c r="EJO12" s="84"/>
      <c r="EJP12" s="84"/>
      <c r="EJQ12" s="84"/>
      <c r="EJR12" s="84"/>
      <c r="EJS12" s="84"/>
      <c r="EJT12" s="84"/>
      <c r="EJU12" s="84"/>
      <c r="EJV12" s="84"/>
      <c r="EJW12" s="84"/>
      <c r="EJX12" s="84"/>
      <c r="EJY12" s="84"/>
      <c r="EJZ12" s="84"/>
      <c r="EKA12" s="84"/>
      <c r="EKB12" s="84"/>
      <c r="EKC12" s="84"/>
      <c r="EKD12" s="84"/>
      <c r="EKE12" s="84"/>
      <c r="EKF12" s="84"/>
      <c r="EKG12" s="84"/>
      <c r="EKH12" s="84"/>
      <c r="EKI12" s="84"/>
      <c r="EKJ12" s="84"/>
      <c r="EKK12" s="84"/>
      <c r="EKL12" s="84"/>
      <c r="EKM12" s="84"/>
      <c r="EKN12" s="84"/>
      <c r="EKO12" s="84"/>
      <c r="EKP12" s="84"/>
      <c r="EKQ12" s="84"/>
      <c r="EKR12" s="84"/>
      <c r="EKS12" s="84"/>
      <c r="EKT12" s="84"/>
      <c r="EKU12" s="84"/>
      <c r="EKV12" s="84"/>
      <c r="EKW12" s="84"/>
      <c r="EKX12" s="84"/>
      <c r="EKY12" s="84"/>
      <c r="EKZ12" s="84"/>
      <c r="ELA12" s="84"/>
      <c r="ELB12" s="84"/>
      <c r="ELC12" s="84"/>
      <c r="ELD12" s="84"/>
      <c r="ELE12" s="84"/>
      <c r="ELF12" s="84"/>
      <c r="ELG12" s="84"/>
      <c r="ELH12" s="84"/>
      <c r="ELI12" s="84"/>
      <c r="ELJ12" s="84"/>
      <c r="ELK12" s="84"/>
      <c r="ELL12" s="84"/>
      <c r="ELM12" s="84"/>
      <c r="ELN12" s="84"/>
      <c r="ELO12" s="84"/>
      <c r="ELP12" s="84"/>
      <c r="ELQ12" s="84"/>
      <c r="ELR12" s="84"/>
      <c r="ELS12" s="84"/>
      <c r="ELT12" s="84"/>
      <c r="ELU12" s="84"/>
      <c r="ELV12" s="84"/>
      <c r="ELW12" s="84"/>
      <c r="ELX12" s="84"/>
      <c r="ELY12" s="84"/>
      <c r="ELZ12" s="84"/>
      <c r="EMA12" s="84"/>
      <c r="EMB12" s="84"/>
      <c r="EMC12" s="84"/>
      <c r="EMD12" s="84"/>
      <c r="EME12" s="84"/>
      <c r="EMF12" s="84"/>
      <c r="EMG12" s="84"/>
      <c r="EMH12" s="84"/>
      <c r="EMI12" s="84"/>
      <c r="EMJ12" s="84"/>
      <c r="EMK12" s="84"/>
      <c r="EML12" s="84"/>
      <c r="EMM12" s="84"/>
      <c r="EMN12" s="84"/>
      <c r="EMO12" s="84"/>
      <c r="EMP12" s="84"/>
      <c r="EMQ12" s="84"/>
      <c r="EMR12" s="84"/>
      <c r="EMS12" s="84"/>
      <c r="EMT12" s="84"/>
      <c r="EMU12" s="84"/>
      <c r="EMV12" s="84"/>
      <c r="EMW12" s="84"/>
      <c r="EMX12" s="84"/>
      <c r="EMY12" s="84"/>
      <c r="EMZ12" s="84"/>
      <c r="ENA12" s="84"/>
      <c r="ENB12" s="84"/>
      <c r="ENC12" s="84"/>
      <c r="END12" s="84"/>
      <c r="ENE12" s="84"/>
      <c r="ENF12" s="84"/>
      <c r="ENG12" s="84"/>
      <c r="ENH12" s="84"/>
      <c r="ENI12" s="84"/>
      <c r="ENJ12" s="84"/>
      <c r="ENK12" s="84"/>
      <c r="ENL12" s="84"/>
      <c r="ENM12" s="84"/>
      <c r="ENN12" s="84"/>
      <c r="ENO12" s="84"/>
      <c r="ENP12" s="84"/>
      <c r="ENQ12" s="84"/>
      <c r="ENR12" s="84"/>
      <c r="ENS12" s="84"/>
      <c r="ENT12" s="84"/>
      <c r="ENU12" s="84"/>
      <c r="ENV12" s="84"/>
      <c r="ENW12" s="84"/>
      <c r="ENX12" s="84"/>
      <c r="ENY12" s="84"/>
      <c r="ENZ12" s="84"/>
      <c r="EOA12" s="84"/>
      <c r="EOB12" s="84"/>
      <c r="EOC12" s="84"/>
      <c r="EOD12" s="84"/>
      <c r="EOE12" s="84"/>
      <c r="EOF12" s="84"/>
      <c r="EOG12" s="84"/>
      <c r="EOH12" s="84"/>
      <c r="EOI12" s="84"/>
      <c r="EOJ12" s="84"/>
      <c r="EOK12" s="84"/>
      <c r="EOL12" s="84"/>
      <c r="EOM12" s="84"/>
      <c r="EON12" s="84"/>
      <c r="EOO12" s="84"/>
      <c r="EOP12" s="84"/>
      <c r="EOQ12" s="84"/>
      <c r="EOR12" s="84"/>
      <c r="EOS12" s="84"/>
      <c r="EOT12" s="84"/>
      <c r="EOU12" s="84"/>
      <c r="EOV12" s="84"/>
      <c r="EOW12" s="84"/>
      <c r="EOX12" s="84"/>
      <c r="EOY12" s="84"/>
      <c r="EOZ12" s="84"/>
      <c r="EPA12" s="84"/>
      <c r="EPB12" s="84"/>
      <c r="EPC12" s="84"/>
      <c r="EPD12" s="84"/>
      <c r="EPE12" s="84"/>
      <c r="EPF12" s="84"/>
      <c r="EPG12" s="84"/>
      <c r="EPH12" s="84"/>
      <c r="EPI12" s="84"/>
      <c r="EPJ12" s="84"/>
      <c r="EPK12" s="84"/>
      <c r="EPL12" s="84"/>
      <c r="EPM12" s="84"/>
      <c r="EPN12" s="84"/>
      <c r="EPO12" s="84"/>
      <c r="EPP12" s="84"/>
      <c r="EPQ12" s="84"/>
      <c r="EPR12" s="84"/>
      <c r="EPS12" s="84"/>
      <c r="EPT12" s="84"/>
      <c r="EPU12" s="84"/>
      <c r="EPV12" s="84"/>
      <c r="EPW12" s="84"/>
      <c r="EPX12" s="84"/>
      <c r="EPY12" s="84"/>
      <c r="EPZ12" s="84"/>
      <c r="EQA12" s="84"/>
      <c r="EQB12" s="84"/>
      <c r="EQC12" s="84"/>
      <c r="EQD12" s="84"/>
      <c r="EQE12" s="84"/>
      <c r="EQF12" s="84"/>
      <c r="EQG12" s="84"/>
      <c r="EQH12" s="84"/>
      <c r="EQI12" s="84"/>
      <c r="EQJ12" s="84"/>
      <c r="EQK12" s="84"/>
      <c r="EQL12" s="84"/>
      <c r="EQM12" s="84"/>
      <c r="EQN12" s="84"/>
      <c r="EQO12" s="84"/>
      <c r="EQP12" s="84"/>
      <c r="EQQ12" s="84"/>
      <c r="EQR12" s="84"/>
      <c r="EQS12" s="84"/>
      <c r="EQT12" s="84"/>
      <c r="EQU12" s="84"/>
      <c r="EQV12" s="84"/>
      <c r="EQW12" s="84"/>
      <c r="EQX12" s="84"/>
      <c r="EQY12" s="84"/>
      <c r="EQZ12" s="84"/>
      <c r="ERA12" s="84"/>
      <c r="ERB12" s="84"/>
      <c r="ERC12" s="84"/>
      <c r="ERD12" s="84"/>
      <c r="ERE12" s="84"/>
      <c r="ERF12" s="84"/>
      <c r="ERG12" s="84"/>
      <c r="ERH12" s="84"/>
      <c r="ERI12" s="84"/>
      <c r="ERJ12" s="84"/>
      <c r="ERK12" s="84"/>
      <c r="ERL12" s="84"/>
      <c r="ERM12" s="84"/>
      <c r="ERN12" s="84"/>
      <c r="ERO12" s="84"/>
      <c r="ERP12" s="84"/>
      <c r="ERQ12" s="84"/>
      <c r="ERR12" s="84"/>
      <c r="ERS12" s="84"/>
      <c r="ERT12" s="84"/>
      <c r="ERU12" s="84"/>
      <c r="ERV12" s="84"/>
      <c r="ERW12" s="84"/>
      <c r="ERX12" s="84"/>
      <c r="ERY12" s="84"/>
      <c r="ERZ12" s="84"/>
      <c r="ESA12" s="84"/>
      <c r="ESB12" s="84"/>
      <c r="ESC12" s="84"/>
      <c r="ESD12" s="84"/>
      <c r="ESE12" s="84"/>
      <c r="ESF12" s="84"/>
      <c r="ESG12" s="84"/>
      <c r="ESH12" s="84"/>
      <c r="ESI12" s="84"/>
      <c r="ESJ12" s="84"/>
      <c r="ESK12" s="84"/>
      <c r="ESL12" s="84"/>
      <c r="ESM12" s="84"/>
      <c r="ESN12" s="84"/>
      <c r="ESO12" s="84"/>
      <c r="ESP12" s="84"/>
      <c r="ESQ12" s="84"/>
      <c r="ESR12" s="84"/>
      <c r="ESS12" s="84"/>
      <c r="EST12" s="84"/>
      <c r="ESU12" s="84"/>
      <c r="ESV12" s="84"/>
      <c r="ESW12" s="84"/>
      <c r="ESX12" s="84"/>
      <c r="ESY12" s="84"/>
      <c r="ESZ12" s="84"/>
      <c r="ETA12" s="84"/>
      <c r="ETB12" s="84"/>
      <c r="ETC12" s="84"/>
      <c r="ETD12" s="84"/>
      <c r="ETE12" s="84"/>
      <c r="ETF12" s="84"/>
      <c r="ETG12" s="84"/>
      <c r="ETH12" s="84"/>
      <c r="ETI12" s="84"/>
      <c r="ETJ12" s="84"/>
      <c r="ETK12" s="84"/>
      <c r="ETL12" s="84"/>
      <c r="ETM12" s="84"/>
      <c r="ETN12" s="84"/>
      <c r="ETO12" s="84"/>
      <c r="ETP12" s="84"/>
      <c r="ETQ12" s="84"/>
      <c r="ETR12" s="84"/>
      <c r="ETS12" s="84"/>
      <c r="ETT12" s="84"/>
      <c r="ETU12" s="84"/>
      <c r="ETV12" s="84"/>
      <c r="ETW12" s="84"/>
      <c r="ETX12" s="84"/>
      <c r="ETY12" s="84"/>
      <c r="ETZ12" s="84"/>
      <c r="EUA12" s="84"/>
      <c r="EUB12" s="84"/>
      <c r="EUC12" s="84"/>
      <c r="EUD12" s="84"/>
      <c r="EUE12" s="84"/>
      <c r="EUF12" s="84"/>
      <c r="EUG12" s="84"/>
      <c r="EUH12" s="84"/>
      <c r="EUI12" s="84"/>
      <c r="EUJ12" s="84"/>
      <c r="EUK12" s="84"/>
      <c r="EUL12" s="84"/>
      <c r="EUM12" s="84"/>
      <c r="EUN12" s="84"/>
      <c r="EUO12" s="84"/>
      <c r="EUP12" s="84"/>
      <c r="EUQ12" s="84"/>
      <c r="EUR12" s="84"/>
      <c r="EUS12" s="84"/>
      <c r="EUT12" s="84"/>
      <c r="EUU12" s="84"/>
      <c r="EUV12" s="84"/>
      <c r="EUW12" s="84"/>
      <c r="EUX12" s="84"/>
      <c r="EUY12" s="84"/>
      <c r="EUZ12" s="84"/>
      <c r="EVA12" s="84"/>
      <c r="EVB12" s="84"/>
      <c r="EVC12" s="84"/>
      <c r="EVD12" s="84"/>
      <c r="EVE12" s="84"/>
      <c r="EVF12" s="84"/>
      <c r="EVG12" s="84"/>
      <c r="EVH12" s="84"/>
      <c r="EVI12" s="84"/>
      <c r="EVJ12" s="84"/>
      <c r="EVK12" s="84"/>
      <c r="EVL12" s="84"/>
      <c r="EVM12" s="84"/>
      <c r="EVN12" s="84"/>
      <c r="EVO12" s="84"/>
      <c r="EVP12" s="84"/>
      <c r="EVQ12" s="84"/>
      <c r="EVR12" s="84"/>
      <c r="EVS12" s="84"/>
      <c r="EVT12" s="84"/>
      <c r="EVU12" s="84"/>
      <c r="EVV12" s="84"/>
      <c r="EVW12" s="84"/>
      <c r="EVX12" s="84"/>
      <c r="EVY12" s="84"/>
      <c r="EVZ12" s="84"/>
      <c r="EWA12" s="84"/>
      <c r="EWB12" s="84"/>
      <c r="EWC12" s="84"/>
      <c r="EWD12" s="84"/>
      <c r="EWE12" s="84"/>
      <c r="EWF12" s="84"/>
      <c r="EWG12" s="84"/>
      <c r="EWH12" s="84"/>
      <c r="EWI12" s="84"/>
      <c r="EWJ12" s="84"/>
      <c r="EWK12" s="84"/>
      <c r="EWL12" s="84"/>
      <c r="EWM12" s="84"/>
      <c r="EWN12" s="84"/>
      <c r="EWO12" s="84"/>
      <c r="EWP12" s="84"/>
      <c r="EWQ12" s="84"/>
      <c r="EWR12" s="84"/>
      <c r="EWS12" s="84"/>
      <c r="EWT12" s="84"/>
      <c r="EWU12" s="84"/>
      <c r="EWV12" s="84"/>
      <c r="EWW12" s="84"/>
      <c r="EWX12" s="84"/>
      <c r="EWY12" s="84"/>
      <c r="EWZ12" s="84"/>
      <c r="EXA12" s="84"/>
      <c r="EXB12" s="84"/>
      <c r="EXC12" s="84"/>
      <c r="EXD12" s="84"/>
      <c r="EXE12" s="84"/>
      <c r="EXF12" s="84"/>
      <c r="EXG12" s="84"/>
      <c r="EXH12" s="84"/>
      <c r="EXI12" s="84"/>
      <c r="EXJ12" s="84"/>
      <c r="EXK12" s="84"/>
      <c r="EXL12" s="84"/>
      <c r="EXM12" s="84"/>
      <c r="EXN12" s="84"/>
      <c r="EXO12" s="84"/>
      <c r="EXP12" s="84"/>
      <c r="EXQ12" s="84"/>
      <c r="EXR12" s="84"/>
      <c r="EXS12" s="84"/>
      <c r="EXT12" s="84"/>
      <c r="EXU12" s="84"/>
      <c r="EXV12" s="84"/>
      <c r="EXW12" s="84"/>
      <c r="EXX12" s="84"/>
      <c r="EXY12" s="84"/>
      <c r="EXZ12" s="84"/>
      <c r="EYA12" s="84"/>
      <c r="EYB12" s="84"/>
      <c r="EYC12" s="84"/>
      <c r="EYD12" s="84"/>
      <c r="EYE12" s="84"/>
      <c r="EYF12" s="84"/>
      <c r="EYG12" s="84"/>
      <c r="EYH12" s="84"/>
      <c r="EYI12" s="84"/>
      <c r="EYJ12" s="84"/>
      <c r="EYK12" s="84"/>
      <c r="EYL12" s="84"/>
      <c r="EYM12" s="84"/>
      <c r="EYN12" s="84"/>
      <c r="EYO12" s="84"/>
      <c r="EYP12" s="84"/>
      <c r="EYQ12" s="84"/>
      <c r="EYR12" s="84"/>
      <c r="EYS12" s="84"/>
      <c r="EYT12" s="84"/>
      <c r="EYU12" s="84"/>
      <c r="EYV12" s="84"/>
      <c r="EYW12" s="84"/>
      <c r="EYX12" s="84"/>
      <c r="EYY12" s="84"/>
      <c r="EYZ12" s="84"/>
      <c r="EZA12" s="84"/>
      <c r="EZB12" s="84"/>
      <c r="EZC12" s="84"/>
      <c r="EZD12" s="84"/>
      <c r="EZE12" s="84"/>
      <c r="EZF12" s="84"/>
      <c r="EZG12" s="84"/>
      <c r="EZH12" s="84"/>
      <c r="EZI12" s="84"/>
      <c r="EZJ12" s="84"/>
      <c r="EZK12" s="84"/>
      <c r="EZL12" s="84"/>
      <c r="EZM12" s="84"/>
      <c r="EZN12" s="84"/>
      <c r="EZO12" s="84"/>
      <c r="EZP12" s="84"/>
      <c r="EZQ12" s="84"/>
      <c r="EZR12" s="84"/>
      <c r="EZS12" s="84"/>
      <c r="EZT12" s="84"/>
      <c r="EZU12" s="84"/>
      <c r="EZV12" s="84"/>
      <c r="EZW12" s="84"/>
      <c r="EZX12" s="84"/>
      <c r="EZY12" s="84"/>
      <c r="EZZ12" s="84"/>
      <c r="FAA12" s="84"/>
      <c r="FAB12" s="84"/>
      <c r="FAC12" s="84"/>
      <c r="FAD12" s="84"/>
      <c r="FAE12" s="84"/>
      <c r="FAF12" s="84"/>
      <c r="FAG12" s="84"/>
      <c r="FAH12" s="84"/>
      <c r="FAI12" s="84"/>
      <c r="FAJ12" s="84"/>
      <c r="FAK12" s="84"/>
      <c r="FAL12" s="84"/>
      <c r="FAM12" s="84"/>
      <c r="FAN12" s="84"/>
      <c r="FAO12" s="84"/>
      <c r="FAP12" s="84"/>
      <c r="FAQ12" s="84"/>
      <c r="FAR12" s="84"/>
      <c r="FAS12" s="84"/>
      <c r="FAT12" s="84"/>
      <c r="FAU12" s="84"/>
      <c r="FAV12" s="84"/>
      <c r="FAW12" s="84"/>
      <c r="FAX12" s="84"/>
      <c r="FAY12" s="84"/>
      <c r="FAZ12" s="84"/>
      <c r="FBA12" s="84"/>
      <c r="FBB12" s="84"/>
      <c r="FBC12" s="84"/>
      <c r="FBD12" s="84"/>
      <c r="FBE12" s="84"/>
      <c r="FBF12" s="84"/>
      <c r="FBG12" s="84"/>
      <c r="FBH12" s="84"/>
      <c r="FBI12" s="84"/>
      <c r="FBJ12" s="84"/>
      <c r="FBK12" s="84"/>
      <c r="FBL12" s="84"/>
      <c r="FBM12" s="84"/>
      <c r="FBN12" s="84"/>
      <c r="FBO12" s="84"/>
      <c r="FBP12" s="84"/>
      <c r="FBQ12" s="84"/>
      <c r="FBR12" s="84"/>
      <c r="FBS12" s="84"/>
      <c r="FBT12" s="84"/>
      <c r="FBU12" s="84"/>
      <c r="FBV12" s="84"/>
      <c r="FBW12" s="84"/>
      <c r="FBX12" s="84"/>
      <c r="FBY12" s="84"/>
      <c r="FBZ12" s="84"/>
      <c r="FCA12" s="84"/>
      <c r="FCB12" s="84"/>
      <c r="FCC12" s="84"/>
      <c r="FCD12" s="84"/>
      <c r="FCE12" s="84"/>
      <c r="FCF12" s="84"/>
      <c r="FCG12" s="84"/>
      <c r="FCH12" s="84"/>
      <c r="FCI12" s="84"/>
      <c r="FCJ12" s="84"/>
      <c r="FCK12" s="84"/>
      <c r="FCL12" s="84"/>
      <c r="FCM12" s="84"/>
      <c r="FCN12" s="84"/>
      <c r="FCO12" s="84"/>
      <c r="FCP12" s="84"/>
      <c r="FCQ12" s="84"/>
      <c r="FCR12" s="84"/>
      <c r="FCS12" s="84"/>
      <c r="FCT12" s="84"/>
      <c r="FCU12" s="84"/>
      <c r="FCV12" s="84"/>
      <c r="FCW12" s="84"/>
      <c r="FCX12" s="84"/>
      <c r="FCY12" s="84"/>
      <c r="FCZ12" s="84"/>
      <c r="FDA12" s="84"/>
      <c r="FDB12" s="84"/>
      <c r="FDC12" s="84"/>
      <c r="FDD12" s="84"/>
      <c r="FDE12" s="84"/>
      <c r="FDF12" s="84"/>
      <c r="FDG12" s="84"/>
      <c r="FDH12" s="84"/>
      <c r="FDI12" s="84"/>
      <c r="FDJ12" s="84"/>
      <c r="FDK12" s="84"/>
      <c r="FDL12" s="84"/>
      <c r="FDM12" s="84"/>
      <c r="FDN12" s="84"/>
      <c r="FDO12" s="84"/>
      <c r="FDP12" s="84"/>
      <c r="FDQ12" s="84"/>
      <c r="FDR12" s="84"/>
      <c r="FDS12" s="84"/>
      <c r="FDT12" s="84"/>
      <c r="FDU12" s="84"/>
      <c r="FDV12" s="84"/>
      <c r="FDW12" s="84"/>
      <c r="FDX12" s="84"/>
      <c r="FDY12" s="84"/>
      <c r="FDZ12" s="84"/>
      <c r="FEA12" s="84"/>
      <c r="FEB12" s="84"/>
      <c r="FEC12" s="84"/>
      <c r="FED12" s="84"/>
      <c r="FEE12" s="84"/>
      <c r="FEF12" s="84"/>
      <c r="FEG12" s="84"/>
      <c r="FEH12" s="84"/>
      <c r="FEI12" s="84"/>
      <c r="FEJ12" s="84"/>
      <c r="FEK12" s="84"/>
      <c r="FEL12" s="84"/>
      <c r="FEM12" s="84"/>
      <c r="FEN12" s="84"/>
      <c r="FEO12" s="84"/>
      <c r="FEP12" s="84"/>
      <c r="FEQ12" s="84"/>
      <c r="FER12" s="84"/>
      <c r="FES12" s="84"/>
      <c r="FET12" s="84"/>
      <c r="FEU12" s="84"/>
      <c r="FEV12" s="84"/>
      <c r="FEW12" s="84"/>
      <c r="FEX12" s="84"/>
      <c r="FEY12" s="84"/>
      <c r="FEZ12" s="84"/>
      <c r="FFA12" s="84"/>
      <c r="FFB12" s="84"/>
      <c r="FFC12" s="84"/>
      <c r="FFD12" s="84"/>
      <c r="FFE12" s="84"/>
      <c r="FFF12" s="84"/>
      <c r="FFG12" s="84"/>
      <c r="FFH12" s="84"/>
      <c r="FFI12" s="84"/>
      <c r="FFJ12" s="84"/>
      <c r="FFK12" s="84"/>
      <c r="FFL12" s="84"/>
      <c r="FFM12" s="84"/>
      <c r="FFN12" s="84"/>
      <c r="FFO12" s="84"/>
      <c r="FFP12" s="84"/>
      <c r="FFQ12" s="84"/>
      <c r="FFR12" s="84"/>
      <c r="FFS12" s="84"/>
      <c r="FFT12" s="84"/>
      <c r="FFU12" s="84"/>
      <c r="FFV12" s="84"/>
      <c r="FFW12" s="84"/>
      <c r="FFX12" s="84"/>
      <c r="FFY12" s="84"/>
      <c r="FFZ12" s="84"/>
      <c r="FGA12" s="84"/>
      <c r="FGB12" s="84"/>
      <c r="FGC12" s="84"/>
      <c r="FGD12" s="84"/>
      <c r="FGE12" s="84"/>
      <c r="FGF12" s="84"/>
      <c r="FGG12" s="84"/>
      <c r="FGH12" s="84"/>
      <c r="FGI12" s="84"/>
      <c r="FGJ12" s="84"/>
      <c r="FGK12" s="84"/>
      <c r="FGL12" s="84"/>
      <c r="FGM12" s="84"/>
      <c r="FGN12" s="84"/>
      <c r="FGO12" s="84"/>
      <c r="FGP12" s="84"/>
      <c r="FGQ12" s="84"/>
      <c r="FGR12" s="84"/>
      <c r="FGS12" s="84"/>
      <c r="FGT12" s="84"/>
      <c r="FGU12" s="84"/>
      <c r="FGV12" s="84"/>
      <c r="FGW12" s="84"/>
      <c r="FGX12" s="84"/>
      <c r="FGY12" s="84"/>
      <c r="FGZ12" s="84"/>
      <c r="FHA12" s="84"/>
      <c r="FHB12" s="84"/>
      <c r="FHC12" s="84"/>
      <c r="FHD12" s="84"/>
      <c r="FHE12" s="84"/>
      <c r="FHF12" s="84"/>
      <c r="FHG12" s="84"/>
      <c r="FHH12" s="84"/>
      <c r="FHI12" s="84"/>
      <c r="FHJ12" s="84"/>
      <c r="FHK12" s="84"/>
      <c r="FHL12" s="84"/>
      <c r="FHM12" s="84"/>
      <c r="FHN12" s="84"/>
      <c r="FHO12" s="84"/>
      <c r="FHP12" s="84"/>
      <c r="FHQ12" s="84"/>
      <c r="FHR12" s="84"/>
      <c r="FHS12" s="84"/>
      <c r="FHT12" s="84"/>
      <c r="FHU12" s="84"/>
      <c r="FHV12" s="84"/>
      <c r="FHW12" s="84"/>
      <c r="FHX12" s="84"/>
      <c r="FHY12" s="84"/>
      <c r="FHZ12" s="84"/>
      <c r="FIA12" s="84"/>
      <c r="FIB12" s="84"/>
      <c r="FIC12" s="84"/>
      <c r="FID12" s="84"/>
      <c r="FIE12" s="84"/>
      <c r="FIF12" s="84"/>
      <c r="FIG12" s="84"/>
      <c r="FIH12" s="84"/>
      <c r="FII12" s="84"/>
      <c r="FIJ12" s="84"/>
      <c r="FIK12" s="84"/>
      <c r="FIL12" s="84"/>
      <c r="FIM12" s="84"/>
      <c r="FIN12" s="84"/>
      <c r="FIO12" s="84"/>
      <c r="FIP12" s="84"/>
      <c r="FIQ12" s="84"/>
      <c r="FIR12" s="84"/>
      <c r="FIS12" s="84"/>
      <c r="FIT12" s="84"/>
      <c r="FIU12" s="84"/>
      <c r="FIV12" s="84"/>
      <c r="FIW12" s="84"/>
      <c r="FIX12" s="84"/>
      <c r="FIY12" s="84"/>
      <c r="FIZ12" s="84"/>
      <c r="FJA12" s="84"/>
      <c r="FJB12" s="84"/>
      <c r="FJC12" s="84"/>
      <c r="FJD12" s="84"/>
      <c r="FJE12" s="84"/>
      <c r="FJF12" s="84"/>
      <c r="FJG12" s="84"/>
      <c r="FJH12" s="84"/>
      <c r="FJI12" s="84"/>
      <c r="FJJ12" s="84"/>
      <c r="FJK12" s="84"/>
      <c r="FJL12" s="84"/>
      <c r="FJM12" s="84"/>
      <c r="FJN12" s="84"/>
      <c r="FJO12" s="84"/>
      <c r="FJP12" s="84"/>
      <c r="FJQ12" s="84"/>
      <c r="FJR12" s="84"/>
      <c r="FJS12" s="84"/>
      <c r="FJT12" s="84"/>
      <c r="FJU12" s="84"/>
      <c r="FJV12" s="84"/>
      <c r="FJW12" s="84"/>
      <c r="FJX12" s="84"/>
      <c r="FJY12" s="84"/>
      <c r="FJZ12" s="84"/>
      <c r="FKA12" s="84"/>
      <c r="FKB12" s="84"/>
      <c r="FKC12" s="84"/>
      <c r="FKD12" s="84"/>
      <c r="FKE12" s="84"/>
      <c r="FKF12" s="84"/>
      <c r="FKG12" s="84"/>
      <c r="FKH12" s="84"/>
      <c r="FKI12" s="84"/>
      <c r="FKJ12" s="84"/>
      <c r="FKK12" s="84"/>
      <c r="FKL12" s="84"/>
      <c r="FKM12" s="84"/>
      <c r="FKN12" s="84"/>
      <c r="FKO12" s="84"/>
      <c r="FKP12" s="84"/>
      <c r="FKQ12" s="84"/>
      <c r="FKR12" s="84"/>
      <c r="FKS12" s="84"/>
      <c r="FKT12" s="84"/>
      <c r="FKU12" s="84"/>
      <c r="FKV12" s="84"/>
      <c r="FKW12" s="84"/>
      <c r="FKX12" s="84"/>
      <c r="FKY12" s="84"/>
      <c r="FKZ12" s="84"/>
      <c r="FLA12" s="84"/>
      <c r="FLB12" s="84"/>
      <c r="FLC12" s="84"/>
      <c r="FLD12" s="84"/>
      <c r="FLE12" s="84"/>
      <c r="FLF12" s="84"/>
      <c r="FLG12" s="84"/>
      <c r="FLH12" s="84"/>
      <c r="FLI12" s="84"/>
      <c r="FLJ12" s="84"/>
      <c r="FLK12" s="84"/>
      <c r="FLL12" s="84"/>
      <c r="FLM12" s="84"/>
      <c r="FLN12" s="84"/>
      <c r="FLO12" s="84"/>
      <c r="FLP12" s="84"/>
      <c r="FLQ12" s="84"/>
      <c r="FLR12" s="84"/>
      <c r="FLS12" s="84"/>
      <c r="FLT12" s="84"/>
      <c r="FLU12" s="84"/>
      <c r="FLV12" s="84"/>
      <c r="FLW12" s="84"/>
      <c r="FLX12" s="84"/>
      <c r="FLY12" s="84"/>
      <c r="FLZ12" s="84"/>
      <c r="FMA12" s="84"/>
      <c r="FMB12" s="84"/>
      <c r="FMC12" s="84"/>
      <c r="FMD12" s="84"/>
      <c r="FME12" s="84"/>
      <c r="FMF12" s="84"/>
      <c r="FMG12" s="84"/>
      <c r="FMH12" s="84"/>
      <c r="FMI12" s="84"/>
      <c r="FMJ12" s="84"/>
      <c r="FMK12" s="84"/>
      <c r="FML12" s="84"/>
      <c r="FMM12" s="84"/>
      <c r="FMN12" s="84"/>
      <c r="FMO12" s="84"/>
      <c r="FMP12" s="84"/>
      <c r="FMQ12" s="84"/>
      <c r="FMR12" s="84"/>
      <c r="FMS12" s="84"/>
      <c r="FMT12" s="84"/>
      <c r="FMU12" s="84"/>
      <c r="FMV12" s="84"/>
      <c r="FMW12" s="84"/>
      <c r="FMX12" s="84"/>
      <c r="FMY12" s="84"/>
      <c r="FMZ12" s="84"/>
      <c r="FNA12" s="84"/>
      <c r="FNB12" s="84"/>
      <c r="FNC12" s="84"/>
      <c r="FND12" s="84"/>
      <c r="FNE12" s="84"/>
      <c r="FNF12" s="84"/>
      <c r="FNG12" s="84"/>
      <c r="FNH12" s="84"/>
      <c r="FNI12" s="84"/>
      <c r="FNJ12" s="84"/>
      <c r="FNK12" s="84"/>
      <c r="FNL12" s="84"/>
      <c r="FNM12" s="84"/>
      <c r="FNN12" s="84"/>
      <c r="FNO12" s="84"/>
      <c r="FNP12" s="84"/>
      <c r="FNQ12" s="84"/>
      <c r="FNR12" s="84"/>
      <c r="FNS12" s="84"/>
      <c r="FNT12" s="84"/>
      <c r="FNU12" s="84"/>
      <c r="FNV12" s="84"/>
      <c r="FNW12" s="84"/>
      <c r="FNX12" s="84"/>
      <c r="FNY12" s="84"/>
      <c r="FNZ12" s="84"/>
      <c r="FOA12" s="84"/>
      <c r="FOB12" s="84"/>
      <c r="FOC12" s="84"/>
      <c r="FOD12" s="84"/>
      <c r="FOE12" s="84"/>
      <c r="FOF12" s="84"/>
      <c r="FOG12" s="84"/>
      <c r="FOH12" s="84"/>
      <c r="FOI12" s="84"/>
      <c r="FOJ12" s="84"/>
      <c r="FOK12" s="84"/>
      <c r="FOL12" s="84"/>
      <c r="FOM12" s="84"/>
      <c r="FON12" s="84"/>
      <c r="FOO12" s="84"/>
      <c r="FOP12" s="84"/>
      <c r="FOQ12" s="84"/>
      <c r="FOR12" s="84"/>
      <c r="FOS12" s="84"/>
      <c r="FOT12" s="84"/>
      <c r="FOU12" s="84"/>
      <c r="FOV12" s="84"/>
      <c r="FOW12" s="84"/>
      <c r="FOX12" s="84"/>
      <c r="FOY12" s="84"/>
      <c r="FOZ12" s="84"/>
      <c r="FPA12" s="84"/>
      <c r="FPB12" s="84"/>
      <c r="FPC12" s="84"/>
      <c r="FPD12" s="84"/>
      <c r="FPE12" s="84"/>
      <c r="FPF12" s="84"/>
      <c r="FPG12" s="84"/>
      <c r="FPH12" s="84"/>
      <c r="FPI12" s="84"/>
      <c r="FPJ12" s="84"/>
      <c r="FPK12" s="84"/>
      <c r="FPL12" s="84"/>
      <c r="FPM12" s="84"/>
      <c r="FPN12" s="84"/>
      <c r="FPO12" s="84"/>
      <c r="FPP12" s="84"/>
      <c r="FPQ12" s="84"/>
      <c r="FPR12" s="84"/>
      <c r="FPS12" s="84"/>
      <c r="FPT12" s="84"/>
      <c r="FPU12" s="84"/>
      <c r="FPV12" s="84"/>
      <c r="FPW12" s="84"/>
      <c r="FPX12" s="84"/>
      <c r="FPY12" s="84"/>
      <c r="FPZ12" s="84"/>
      <c r="FQA12" s="84"/>
      <c r="FQB12" s="84"/>
      <c r="FQC12" s="84"/>
      <c r="FQD12" s="84"/>
      <c r="FQE12" s="84"/>
      <c r="FQF12" s="84"/>
      <c r="FQG12" s="84"/>
      <c r="FQH12" s="84"/>
      <c r="FQI12" s="84"/>
      <c r="FQJ12" s="84"/>
      <c r="FQK12" s="84"/>
      <c r="FQL12" s="84"/>
      <c r="FQM12" s="84"/>
      <c r="FQN12" s="84"/>
      <c r="FQO12" s="84"/>
      <c r="FQP12" s="84"/>
      <c r="FQQ12" s="84"/>
      <c r="FQR12" s="84"/>
      <c r="FQS12" s="84"/>
      <c r="FQT12" s="84"/>
      <c r="FQU12" s="84"/>
      <c r="FQV12" s="84"/>
      <c r="FQW12" s="84"/>
      <c r="FQX12" s="84"/>
      <c r="FQY12" s="84"/>
      <c r="FQZ12" s="84"/>
      <c r="FRA12" s="84"/>
      <c r="FRB12" s="84"/>
      <c r="FRC12" s="84"/>
      <c r="FRD12" s="84"/>
      <c r="FRE12" s="84"/>
      <c r="FRF12" s="84"/>
      <c r="FRG12" s="84"/>
      <c r="FRH12" s="84"/>
      <c r="FRI12" s="84"/>
      <c r="FRJ12" s="84"/>
      <c r="FRK12" s="84"/>
      <c r="FRL12" s="84"/>
      <c r="FRM12" s="84"/>
      <c r="FRN12" s="84"/>
      <c r="FRO12" s="84"/>
      <c r="FRP12" s="84"/>
      <c r="FRQ12" s="84"/>
      <c r="FRR12" s="84"/>
      <c r="FRS12" s="84"/>
      <c r="FRT12" s="84"/>
      <c r="FRU12" s="84"/>
      <c r="FRV12" s="84"/>
      <c r="FRW12" s="84"/>
      <c r="FRX12" s="84"/>
      <c r="FRY12" s="84"/>
      <c r="FRZ12" s="84"/>
      <c r="FSA12" s="84"/>
      <c r="FSB12" s="84"/>
      <c r="FSC12" s="84"/>
      <c r="FSD12" s="84"/>
      <c r="FSE12" s="84"/>
      <c r="FSF12" s="84"/>
      <c r="FSG12" s="84"/>
      <c r="FSH12" s="84"/>
      <c r="FSI12" s="84"/>
      <c r="FSJ12" s="84"/>
      <c r="FSK12" s="84"/>
      <c r="FSL12" s="84"/>
      <c r="FSM12" s="84"/>
      <c r="FSN12" s="84"/>
      <c r="FSO12" s="84"/>
      <c r="FSP12" s="84"/>
      <c r="FSQ12" s="84"/>
      <c r="FSR12" s="84"/>
      <c r="FSS12" s="84"/>
      <c r="FST12" s="84"/>
      <c r="FSU12" s="84"/>
      <c r="FSV12" s="84"/>
      <c r="FSW12" s="84"/>
      <c r="FSX12" s="84"/>
      <c r="FSY12" s="84"/>
      <c r="FSZ12" s="84"/>
      <c r="FTA12" s="84"/>
      <c r="FTB12" s="84"/>
      <c r="FTC12" s="84"/>
      <c r="FTD12" s="84"/>
      <c r="FTE12" s="84"/>
      <c r="FTF12" s="84"/>
      <c r="FTG12" s="84"/>
      <c r="FTH12" s="84"/>
      <c r="FTI12" s="84"/>
      <c r="FTJ12" s="84"/>
      <c r="FTK12" s="84"/>
      <c r="FTL12" s="84"/>
      <c r="FTM12" s="84"/>
      <c r="FTN12" s="84"/>
      <c r="FTO12" s="84"/>
      <c r="FTP12" s="84"/>
      <c r="FTQ12" s="84"/>
      <c r="FTR12" s="84"/>
      <c r="FTS12" s="84"/>
      <c r="FTT12" s="84"/>
      <c r="FTU12" s="84"/>
      <c r="FTV12" s="84"/>
      <c r="FTW12" s="84"/>
      <c r="FTX12" s="84"/>
      <c r="FTY12" s="84"/>
      <c r="FTZ12" s="84"/>
      <c r="FUA12" s="84"/>
      <c r="FUB12" s="84"/>
      <c r="FUC12" s="84"/>
      <c r="FUD12" s="84"/>
      <c r="FUE12" s="84"/>
      <c r="FUF12" s="84"/>
      <c r="FUG12" s="84"/>
      <c r="FUH12" s="84"/>
      <c r="FUI12" s="84"/>
      <c r="FUJ12" s="84"/>
      <c r="FUK12" s="84"/>
      <c r="FUL12" s="84"/>
      <c r="FUM12" s="84"/>
      <c r="FUN12" s="84"/>
      <c r="FUO12" s="84"/>
      <c r="FUP12" s="84"/>
      <c r="FUQ12" s="84"/>
      <c r="FUR12" s="84"/>
      <c r="FUS12" s="84"/>
      <c r="FUT12" s="84"/>
      <c r="FUU12" s="84"/>
      <c r="FUV12" s="84"/>
      <c r="FUW12" s="84"/>
      <c r="FUX12" s="84"/>
      <c r="FUY12" s="84"/>
      <c r="FUZ12" s="84"/>
      <c r="FVA12" s="84"/>
      <c r="FVB12" s="84"/>
      <c r="FVC12" s="84"/>
      <c r="FVD12" s="84"/>
      <c r="FVE12" s="84"/>
      <c r="FVF12" s="84"/>
      <c r="FVG12" s="84"/>
      <c r="FVH12" s="84"/>
      <c r="FVI12" s="84"/>
      <c r="FVJ12" s="84"/>
      <c r="FVK12" s="84"/>
      <c r="FVL12" s="84"/>
      <c r="FVM12" s="84"/>
      <c r="FVN12" s="84"/>
      <c r="FVO12" s="84"/>
      <c r="FVP12" s="84"/>
      <c r="FVQ12" s="84"/>
      <c r="FVR12" s="84"/>
      <c r="FVS12" s="84"/>
      <c r="FVT12" s="84"/>
      <c r="FVU12" s="84"/>
      <c r="FVV12" s="84"/>
      <c r="FVW12" s="84"/>
      <c r="FVX12" s="84"/>
      <c r="FVY12" s="84"/>
      <c r="FVZ12" s="84"/>
      <c r="FWA12" s="84"/>
      <c r="FWB12" s="84"/>
      <c r="FWC12" s="84"/>
      <c r="FWD12" s="84"/>
      <c r="FWE12" s="84"/>
      <c r="FWF12" s="84"/>
      <c r="FWG12" s="84"/>
      <c r="FWH12" s="84"/>
      <c r="FWI12" s="84"/>
      <c r="FWJ12" s="84"/>
      <c r="FWK12" s="84"/>
      <c r="FWL12" s="84"/>
      <c r="FWM12" s="84"/>
      <c r="FWN12" s="84"/>
      <c r="FWO12" s="84"/>
      <c r="FWP12" s="84"/>
      <c r="FWQ12" s="84"/>
      <c r="FWR12" s="84"/>
      <c r="FWS12" s="84"/>
      <c r="FWT12" s="84"/>
      <c r="FWU12" s="84"/>
      <c r="FWV12" s="84"/>
      <c r="FWW12" s="84"/>
      <c r="FWX12" s="84"/>
      <c r="FWY12" s="84"/>
      <c r="FWZ12" s="84"/>
      <c r="FXA12" s="84"/>
      <c r="FXB12" s="84"/>
      <c r="FXC12" s="84"/>
      <c r="FXD12" s="84"/>
      <c r="FXE12" s="84"/>
      <c r="FXF12" s="84"/>
      <c r="FXG12" s="84"/>
      <c r="FXH12" s="84"/>
      <c r="FXI12" s="84"/>
      <c r="FXJ12" s="84"/>
      <c r="FXK12" s="84"/>
      <c r="FXL12" s="84"/>
      <c r="FXM12" s="84"/>
      <c r="FXN12" s="84"/>
      <c r="FXO12" s="84"/>
      <c r="FXP12" s="84"/>
      <c r="FXQ12" s="84"/>
      <c r="FXR12" s="84"/>
      <c r="FXS12" s="84"/>
      <c r="FXT12" s="84"/>
      <c r="FXU12" s="84"/>
      <c r="FXV12" s="84"/>
      <c r="FXW12" s="84"/>
      <c r="FXX12" s="84"/>
      <c r="FXY12" s="84"/>
      <c r="FXZ12" s="84"/>
      <c r="FYA12" s="84"/>
      <c r="FYB12" s="84"/>
      <c r="FYC12" s="84"/>
      <c r="FYD12" s="84"/>
      <c r="FYE12" s="84"/>
      <c r="FYF12" s="84"/>
      <c r="FYG12" s="84"/>
      <c r="FYH12" s="84"/>
      <c r="FYI12" s="84"/>
      <c r="FYJ12" s="84"/>
      <c r="FYK12" s="84"/>
      <c r="FYL12" s="84"/>
      <c r="FYM12" s="84"/>
      <c r="FYN12" s="84"/>
      <c r="FYO12" s="84"/>
      <c r="FYP12" s="84"/>
      <c r="FYQ12" s="84"/>
      <c r="FYR12" s="84"/>
      <c r="FYS12" s="84"/>
      <c r="FYT12" s="84"/>
      <c r="FYU12" s="84"/>
      <c r="FYV12" s="84"/>
      <c r="FYW12" s="84"/>
      <c r="FYX12" s="84"/>
      <c r="FYY12" s="84"/>
      <c r="FYZ12" s="84"/>
      <c r="FZA12" s="84"/>
      <c r="FZB12" s="84"/>
      <c r="FZC12" s="84"/>
      <c r="FZD12" s="84"/>
      <c r="FZE12" s="84"/>
      <c r="FZF12" s="84"/>
      <c r="FZG12" s="84"/>
      <c r="FZH12" s="84"/>
      <c r="FZI12" s="84"/>
      <c r="FZJ12" s="84"/>
      <c r="FZK12" s="84"/>
      <c r="FZL12" s="84"/>
      <c r="FZM12" s="84"/>
      <c r="FZN12" s="84"/>
      <c r="FZO12" s="84"/>
      <c r="FZP12" s="84"/>
      <c r="FZQ12" s="84"/>
      <c r="FZR12" s="84"/>
      <c r="FZS12" s="84"/>
      <c r="FZT12" s="84"/>
      <c r="FZU12" s="84"/>
      <c r="FZV12" s="84"/>
      <c r="FZW12" s="84"/>
      <c r="FZX12" s="84"/>
      <c r="FZY12" s="84"/>
      <c r="FZZ12" s="84"/>
      <c r="GAA12" s="84"/>
      <c r="GAB12" s="84"/>
      <c r="GAC12" s="84"/>
      <c r="GAD12" s="84"/>
      <c r="GAE12" s="84"/>
      <c r="GAF12" s="84"/>
      <c r="GAG12" s="84"/>
      <c r="GAH12" s="84"/>
      <c r="GAI12" s="84"/>
      <c r="GAJ12" s="84"/>
      <c r="GAK12" s="84"/>
      <c r="GAL12" s="84"/>
      <c r="GAM12" s="84"/>
      <c r="GAN12" s="84"/>
      <c r="GAO12" s="84"/>
      <c r="GAP12" s="84"/>
      <c r="GAQ12" s="84"/>
      <c r="GAR12" s="84"/>
      <c r="GAS12" s="84"/>
      <c r="GAT12" s="84"/>
      <c r="GAU12" s="84"/>
      <c r="GAV12" s="84"/>
      <c r="GAW12" s="84"/>
      <c r="GAX12" s="84"/>
      <c r="GAY12" s="84"/>
      <c r="GAZ12" s="84"/>
      <c r="GBA12" s="84"/>
      <c r="GBB12" s="84"/>
      <c r="GBC12" s="84"/>
      <c r="GBD12" s="84"/>
      <c r="GBE12" s="84"/>
      <c r="GBF12" s="84"/>
      <c r="GBG12" s="84"/>
      <c r="GBH12" s="84"/>
      <c r="GBI12" s="84"/>
      <c r="GBJ12" s="84"/>
      <c r="GBK12" s="84"/>
      <c r="GBL12" s="84"/>
      <c r="GBM12" s="84"/>
      <c r="GBN12" s="84"/>
      <c r="GBO12" s="84"/>
      <c r="GBP12" s="84"/>
      <c r="GBQ12" s="84"/>
      <c r="GBR12" s="84"/>
      <c r="GBS12" s="84"/>
      <c r="GBT12" s="84"/>
      <c r="GBU12" s="84"/>
      <c r="GBV12" s="84"/>
      <c r="GBW12" s="84"/>
      <c r="GBX12" s="84"/>
      <c r="GBY12" s="84"/>
      <c r="GBZ12" s="84"/>
      <c r="GCA12" s="84"/>
      <c r="GCB12" s="84"/>
      <c r="GCC12" s="84"/>
      <c r="GCD12" s="84"/>
      <c r="GCE12" s="84"/>
      <c r="GCF12" s="84"/>
      <c r="GCG12" s="84"/>
      <c r="GCH12" s="84"/>
      <c r="GCI12" s="84"/>
      <c r="GCJ12" s="84"/>
      <c r="GCK12" s="84"/>
      <c r="GCL12" s="84"/>
      <c r="GCM12" s="84"/>
      <c r="GCN12" s="84"/>
      <c r="GCO12" s="84"/>
      <c r="GCP12" s="84"/>
      <c r="GCQ12" s="84"/>
      <c r="GCR12" s="84"/>
      <c r="GCS12" s="84"/>
      <c r="GCT12" s="84"/>
      <c r="GCU12" s="84"/>
      <c r="GCV12" s="84"/>
      <c r="GCW12" s="84"/>
      <c r="GCX12" s="84"/>
      <c r="GCY12" s="84"/>
      <c r="GCZ12" s="84"/>
      <c r="GDA12" s="84"/>
      <c r="GDB12" s="84"/>
      <c r="GDC12" s="84"/>
      <c r="GDD12" s="84"/>
      <c r="GDE12" s="84"/>
      <c r="GDF12" s="84"/>
      <c r="GDG12" s="84"/>
      <c r="GDH12" s="84"/>
      <c r="GDI12" s="84"/>
      <c r="GDJ12" s="84"/>
      <c r="GDK12" s="84"/>
      <c r="GDL12" s="84"/>
      <c r="GDM12" s="84"/>
      <c r="GDN12" s="84"/>
      <c r="GDO12" s="84"/>
      <c r="GDP12" s="84"/>
      <c r="GDQ12" s="84"/>
      <c r="GDR12" s="84"/>
      <c r="GDS12" s="84"/>
      <c r="GDT12" s="84"/>
      <c r="GDU12" s="84"/>
      <c r="GDV12" s="84"/>
      <c r="GDW12" s="84"/>
      <c r="GDX12" s="84"/>
      <c r="GDY12" s="84"/>
      <c r="GDZ12" s="84"/>
      <c r="GEA12" s="84"/>
      <c r="GEB12" s="84"/>
      <c r="GEC12" s="84"/>
      <c r="GED12" s="84"/>
      <c r="GEE12" s="84"/>
      <c r="GEF12" s="84"/>
      <c r="GEG12" s="84"/>
      <c r="GEH12" s="84"/>
      <c r="GEI12" s="84"/>
      <c r="GEJ12" s="84"/>
      <c r="GEK12" s="84"/>
      <c r="GEL12" s="84"/>
      <c r="GEM12" s="84"/>
      <c r="GEN12" s="84"/>
      <c r="GEO12" s="84"/>
      <c r="GEP12" s="84"/>
      <c r="GEQ12" s="84"/>
      <c r="GER12" s="84"/>
      <c r="GES12" s="84"/>
      <c r="GET12" s="84"/>
      <c r="GEU12" s="84"/>
      <c r="GEV12" s="84"/>
      <c r="GEW12" s="84"/>
      <c r="GEX12" s="84"/>
      <c r="GEY12" s="84"/>
      <c r="GEZ12" s="84"/>
      <c r="GFA12" s="84"/>
      <c r="GFB12" s="84"/>
      <c r="GFC12" s="84"/>
      <c r="GFD12" s="84"/>
      <c r="GFE12" s="84"/>
      <c r="GFF12" s="84"/>
      <c r="GFG12" s="84"/>
      <c r="GFH12" s="84"/>
      <c r="GFI12" s="84"/>
      <c r="GFJ12" s="84"/>
      <c r="GFK12" s="84"/>
      <c r="GFL12" s="84"/>
      <c r="GFM12" s="84"/>
      <c r="GFN12" s="84"/>
      <c r="GFO12" s="84"/>
      <c r="GFP12" s="84"/>
      <c r="GFQ12" s="84"/>
      <c r="GFR12" s="84"/>
      <c r="GFS12" s="84"/>
      <c r="GFT12" s="84"/>
      <c r="GFU12" s="84"/>
      <c r="GFV12" s="84"/>
      <c r="GFW12" s="84"/>
      <c r="GFX12" s="84"/>
      <c r="GFY12" s="84"/>
      <c r="GFZ12" s="84"/>
      <c r="GGA12" s="84"/>
      <c r="GGB12" s="84"/>
      <c r="GGC12" s="84"/>
      <c r="GGD12" s="84"/>
      <c r="GGE12" s="84"/>
      <c r="GGF12" s="84"/>
      <c r="GGG12" s="84"/>
      <c r="GGH12" s="84"/>
      <c r="GGI12" s="84"/>
      <c r="GGJ12" s="84"/>
      <c r="GGK12" s="84"/>
      <c r="GGL12" s="84"/>
      <c r="GGM12" s="84"/>
      <c r="GGN12" s="84"/>
      <c r="GGO12" s="84"/>
      <c r="GGP12" s="84"/>
      <c r="GGQ12" s="84"/>
      <c r="GGR12" s="84"/>
      <c r="GGS12" s="84"/>
      <c r="GGT12" s="84"/>
      <c r="GGU12" s="84"/>
      <c r="GGV12" s="84"/>
      <c r="GGW12" s="84"/>
      <c r="GGX12" s="84"/>
      <c r="GGY12" s="84"/>
      <c r="GGZ12" s="84"/>
      <c r="GHA12" s="84"/>
      <c r="GHB12" s="84"/>
      <c r="GHC12" s="84"/>
      <c r="GHD12" s="84"/>
      <c r="GHE12" s="84"/>
      <c r="GHF12" s="84"/>
      <c r="GHG12" s="84"/>
      <c r="GHH12" s="84"/>
      <c r="GHI12" s="84"/>
      <c r="GHJ12" s="84"/>
      <c r="GHK12" s="84"/>
      <c r="GHL12" s="84"/>
      <c r="GHM12" s="84"/>
      <c r="GHN12" s="84"/>
      <c r="GHO12" s="84"/>
      <c r="GHP12" s="84"/>
      <c r="GHQ12" s="84"/>
      <c r="GHR12" s="84"/>
      <c r="GHS12" s="84"/>
      <c r="GHT12" s="84"/>
      <c r="GHU12" s="84"/>
      <c r="GHV12" s="84"/>
      <c r="GHW12" s="84"/>
      <c r="GHX12" s="84"/>
      <c r="GHY12" s="84"/>
      <c r="GHZ12" s="84"/>
      <c r="GIA12" s="84"/>
      <c r="GIB12" s="84"/>
      <c r="GIC12" s="84"/>
      <c r="GID12" s="84"/>
      <c r="GIE12" s="84"/>
      <c r="GIF12" s="84"/>
      <c r="GIG12" s="84"/>
      <c r="GIH12" s="84"/>
      <c r="GII12" s="84"/>
      <c r="GIJ12" s="84"/>
      <c r="GIK12" s="84"/>
      <c r="GIL12" s="84"/>
      <c r="GIM12" s="84"/>
      <c r="GIN12" s="84"/>
      <c r="GIO12" s="84"/>
      <c r="GIP12" s="84"/>
      <c r="GIQ12" s="84"/>
      <c r="GIR12" s="84"/>
      <c r="GIS12" s="84"/>
      <c r="GIT12" s="84"/>
      <c r="GIU12" s="84"/>
      <c r="GIV12" s="84"/>
      <c r="GIW12" s="84"/>
      <c r="GIX12" s="84"/>
      <c r="GIY12" s="84"/>
      <c r="GIZ12" s="84"/>
      <c r="GJA12" s="84"/>
      <c r="GJB12" s="84"/>
      <c r="GJC12" s="84"/>
      <c r="GJD12" s="84"/>
      <c r="GJE12" s="84"/>
      <c r="GJF12" s="84"/>
      <c r="GJG12" s="84"/>
      <c r="GJH12" s="84"/>
      <c r="GJI12" s="84"/>
      <c r="GJJ12" s="84"/>
      <c r="GJK12" s="84"/>
      <c r="GJL12" s="84"/>
      <c r="GJM12" s="84"/>
      <c r="GJN12" s="84"/>
      <c r="GJO12" s="84"/>
      <c r="GJP12" s="84"/>
      <c r="GJQ12" s="84"/>
      <c r="GJR12" s="84"/>
      <c r="GJS12" s="84"/>
      <c r="GJT12" s="84"/>
      <c r="GJU12" s="84"/>
      <c r="GJV12" s="84"/>
      <c r="GJW12" s="84"/>
      <c r="GJX12" s="84"/>
      <c r="GJY12" s="84"/>
      <c r="GJZ12" s="84"/>
      <c r="GKA12" s="84"/>
      <c r="GKB12" s="84"/>
      <c r="GKC12" s="84"/>
      <c r="GKD12" s="84"/>
      <c r="GKE12" s="84"/>
      <c r="GKF12" s="84"/>
      <c r="GKG12" s="84"/>
      <c r="GKH12" s="84"/>
      <c r="GKI12" s="84"/>
      <c r="GKJ12" s="84"/>
      <c r="GKK12" s="84"/>
      <c r="GKL12" s="84"/>
      <c r="GKM12" s="84"/>
      <c r="GKN12" s="84"/>
      <c r="GKO12" s="84"/>
      <c r="GKP12" s="84"/>
      <c r="GKQ12" s="84"/>
      <c r="GKR12" s="84"/>
      <c r="GKS12" s="84"/>
      <c r="GKT12" s="84"/>
      <c r="GKU12" s="84"/>
      <c r="GKV12" s="84"/>
      <c r="GKW12" s="84"/>
      <c r="GKX12" s="84"/>
      <c r="GKY12" s="84"/>
      <c r="GKZ12" s="84"/>
      <c r="GLA12" s="84"/>
      <c r="GLB12" s="84"/>
      <c r="GLC12" s="84"/>
      <c r="GLD12" s="84"/>
      <c r="GLE12" s="84"/>
      <c r="GLF12" s="84"/>
      <c r="GLG12" s="84"/>
      <c r="GLH12" s="84"/>
      <c r="GLI12" s="84"/>
      <c r="GLJ12" s="84"/>
      <c r="GLK12" s="84"/>
      <c r="GLL12" s="84"/>
      <c r="GLM12" s="84"/>
      <c r="GLN12" s="84"/>
      <c r="GLO12" s="84"/>
      <c r="GLP12" s="84"/>
      <c r="GLQ12" s="84"/>
      <c r="GLR12" s="84"/>
      <c r="GLS12" s="84"/>
      <c r="GLT12" s="84"/>
      <c r="GLU12" s="84"/>
      <c r="GLV12" s="84"/>
      <c r="GLW12" s="84"/>
      <c r="GLX12" s="84"/>
      <c r="GLY12" s="84"/>
      <c r="GLZ12" s="84"/>
      <c r="GMA12" s="84"/>
      <c r="GMB12" s="84"/>
      <c r="GMC12" s="84"/>
      <c r="GMD12" s="84"/>
      <c r="GME12" s="84"/>
      <c r="GMF12" s="84"/>
      <c r="GMG12" s="84"/>
      <c r="GMH12" s="84"/>
      <c r="GMI12" s="84"/>
      <c r="GMJ12" s="84"/>
      <c r="GMK12" s="84"/>
      <c r="GML12" s="84"/>
      <c r="GMM12" s="84"/>
      <c r="GMN12" s="84"/>
      <c r="GMO12" s="84"/>
      <c r="GMP12" s="84"/>
      <c r="GMQ12" s="84"/>
      <c r="GMR12" s="84"/>
      <c r="GMS12" s="84"/>
      <c r="GMT12" s="84"/>
      <c r="GMU12" s="84"/>
      <c r="GMV12" s="84"/>
      <c r="GMW12" s="84"/>
      <c r="GMX12" s="84"/>
      <c r="GMY12" s="84"/>
      <c r="GMZ12" s="84"/>
      <c r="GNA12" s="84"/>
      <c r="GNB12" s="84"/>
      <c r="GNC12" s="84"/>
      <c r="GND12" s="84"/>
      <c r="GNE12" s="84"/>
      <c r="GNF12" s="84"/>
      <c r="GNG12" s="84"/>
      <c r="GNH12" s="84"/>
      <c r="GNI12" s="84"/>
      <c r="GNJ12" s="84"/>
      <c r="GNK12" s="84"/>
      <c r="GNL12" s="84"/>
      <c r="GNM12" s="84"/>
      <c r="GNN12" s="84"/>
      <c r="GNO12" s="84"/>
      <c r="GNP12" s="84"/>
      <c r="GNQ12" s="84"/>
      <c r="GNR12" s="84"/>
      <c r="GNS12" s="84"/>
      <c r="GNT12" s="84"/>
      <c r="GNU12" s="84"/>
      <c r="GNV12" s="84"/>
      <c r="GNW12" s="84"/>
      <c r="GNX12" s="84"/>
      <c r="GNY12" s="84"/>
      <c r="GNZ12" s="84"/>
      <c r="GOA12" s="84"/>
      <c r="GOB12" s="84"/>
      <c r="GOC12" s="84"/>
      <c r="GOD12" s="84"/>
      <c r="GOE12" s="84"/>
      <c r="GOF12" s="84"/>
      <c r="GOG12" s="84"/>
      <c r="GOH12" s="84"/>
      <c r="GOI12" s="84"/>
      <c r="GOJ12" s="84"/>
      <c r="GOK12" s="84"/>
      <c r="GOL12" s="84"/>
      <c r="GOM12" s="84"/>
      <c r="GON12" s="84"/>
      <c r="GOO12" s="84"/>
      <c r="GOP12" s="84"/>
      <c r="GOQ12" s="84"/>
      <c r="GOR12" s="84"/>
      <c r="GOS12" s="84"/>
      <c r="GOT12" s="84"/>
      <c r="GOU12" s="84"/>
      <c r="GOV12" s="84"/>
      <c r="GOW12" s="84"/>
      <c r="GOX12" s="84"/>
      <c r="GOY12" s="84"/>
      <c r="GOZ12" s="84"/>
      <c r="GPA12" s="84"/>
      <c r="GPB12" s="84"/>
      <c r="GPC12" s="84"/>
      <c r="GPD12" s="84"/>
      <c r="GPE12" s="84"/>
      <c r="GPF12" s="84"/>
      <c r="GPG12" s="84"/>
      <c r="GPH12" s="84"/>
      <c r="GPI12" s="84"/>
      <c r="GPJ12" s="84"/>
      <c r="GPK12" s="84"/>
      <c r="GPL12" s="84"/>
      <c r="GPM12" s="84"/>
      <c r="GPN12" s="84"/>
      <c r="GPO12" s="84"/>
      <c r="GPP12" s="84"/>
      <c r="GPQ12" s="84"/>
      <c r="GPR12" s="84"/>
      <c r="GPS12" s="84"/>
      <c r="GPT12" s="84"/>
      <c r="GPU12" s="84"/>
      <c r="GPV12" s="84"/>
      <c r="GPW12" s="84"/>
      <c r="GPX12" s="84"/>
      <c r="GPY12" s="84"/>
      <c r="GPZ12" s="84"/>
      <c r="GQA12" s="84"/>
      <c r="GQB12" s="84"/>
      <c r="GQC12" s="84"/>
      <c r="GQD12" s="84"/>
      <c r="GQE12" s="84"/>
      <c r="GQF12" s="84"/>
      <c r="GQG12" s="84"/>
      <c r="GQH12" s="84"/>
      <c r="GQI12" s="84"/>
      <c r="GQJ12" s="84"/>
      <c r="GQK12" s="84"/>
      <c r="GQL12" s="84"/>
      <c r="GQM12" s="84"/>
      <c r="GQN12" s="84"/>
      <c r="GQO12" s="84"/>
      <c r="GQP12" s="84"/>
      <c r="GQQ12" s="84"/>
      <c r="GQR12" s="84"/>
      <c r="GQS12" s="84"/>
      <c r="GQT12" s="84"/>
      <c r="GQU12" s="84"/>
      <c r="GQV12" s="84"/>
      <c r="GQW12" s="84"/>
      <c r="GQX12" s="84"/>
      <c r="GQY12" s="84"/>
      <c r="GQZ12" s="84"/>
      <c r="GRA12" s="84"/>
      <c r="GRB12" s="84"/>
      <c r="GRC12" s="84"/>
      <c r="GRD12" s="84"/>
      <c r="GRE12" s="84"/>
      <c r="GRF12" s="84"/>
      <c r="GRG12" s="84"/>
      <c r="GRH12" s="84"/>
      <c r="GRI12" s="84"/>
      <c r="GRJ12" s="84"/>
      <c r="GRK12" s="84"/>
      <c r="GRL12" s="84"/>
      <c r="GRM12" s="84"/>
      <c r="GRN12" s="84"/>
      <c r="GRO12" s="84"/>
      <c r="GRP12" s="84"/>
      <c r="GRQ12" s="84"/>
      <c r="GRR12" s="84"/>
      <c r="GRS12" s="84"/>
      <c r="GRT12" s="84"/>
      <c r="GRU12" s="84"/>
      <c r="GRV12" s="84"/>
      <c r="GRW12" s="84"/>
      <c r="GRX12" s="84"/>
      <c r="GRY12" s="84"/>
      <c r="GRZ12" s="84"/>
      <c r="GSA12" s="84"/>
      <c r="GSB12" s="84"/>
      <c r="GSC12" s="84"/>
      <c r="GSD12" s="84"/>
      <c r="GSE12" s="84"/>
      <c r="GSF12" s="84"/>
      <c r="GSG12" s="84"/>
      <c r="GSH12" s="84"/>
      <c r="GSI12" s="84"/>
      <c r="GSJ12" s="84"/>
      <c r="GSK12" s="84"/>
      <c r="GSL12" s="84"/>
      <c r="GSM12" s="84"/>
      <c r="GSN12" s="84"/>
      <c r="GSO12" s="84"/>
      <c r="GSP12" s="84"/>
      <c r="GSQ12" s="84"/>
      <c r="GSR12" s="84"/>
      <c r="GSS12" s="84"/>
      <c r="GST12" s="84"/>
      <c r="GSU12" s="84"/>
      <c r="GSV12" s="84"/>
      <c r="GSW12" s="84"/>
      <c r="GSX12" s="84"/>
      <c r="GSY12" s="84"/>
      <c r="GSZ12" s="84"/>
      <c r="GTA12" s="84"/>
      <c r="GTB12" s="84"/>
      <c r="GTC12" s="84"/>
      <c r="GTD12" s="84"/>
      <c r="GTE12" s="84"/>
      <c r="GTF12" s="84"/>
      <c r="GTG12" s="84"/>
      <c r="GTH12" s="84"/>
      <c r="GTI12" s="84"/>
      <c r="GTJ12" s="84"/>
      <c r="GTK12" s="84"/>
      <c r="GTL12" s="84"/>
      <c r="GTM12" s="84"/>
      <c r="GTN12" s="84"/>
      <c r="GTO12" s="84"/>
      <c r="GTP12" s="84"/>
      <c r="GTQ12" s="84"/>
      <c r="GTR12" s="84"/>
      <c r="GTS12" s="84"/>
      <c r="GTT12" s="84"/>
      <c r="GTU12" s="84"/>
      <c r="GTV12" s="84"/>
      <c r="GTW12" s="84"/>
      <c r="GTX12" s="84"/>
      <c r="GTY12" s="84"/>
      <c r="GTZ12" s="84"/>
      <c r="GUA12" s="84"/>
      <c r="GUB12" s="84"/>
      <c r="GUC12" s="84"/>
      <c r="GUD12" s="84"/>
      <c r="GUE12" s="84"/>
      <c r="GUF12" s="84"/>
      <c r="GUG12" s="84"/>
      <c r="GUH12" s="84"/>
      <c r="GUI12" s="84"/>
      <c r="GUJ12" s="84"/>
      <c r="GUK12" s="84"/>
      <c r="GUL12" s="84"/>
      <c r="GUM12" s="84"/>
      <c r="GUN12" s="84"/>
      <c r="GUO12" s="84"/>
      <c r="GUP12" s="84"/>
      <c r="GUQ12" s="84"/>
      <c r="GUR12" s="84"/>
      <c r="GUS12" s="84"/>
      <c r="GUT12" s="84"/>
      <c r="GUU12" s="84"/>
      <c r="GUV12" s="84"/>
      <c r="GUW12" s="84"/>
      <c r="GUX12" s="84"/>
      <c r="GUY12" s="84"/>
      <c r="GUZ12" s="84"/>
      <c r="GVA12" s="84"/>
      <c r="GVB12" s="84"/>
      <c r="GVC12" s="84"/>
      <c r="GVD12" s="84"/>
      <c r="GVE12" s="84"/>
      <c r="GVF12" s="84"/>
      <c r="GVG12" s="84"/>
      <c r="GVH12" s="84"/>
      <c r="GVI12" s="84"/>
      <c r="GVJ12" s="84"/>
      <c r="GVK12" s="84"/>
      <c r="GVL12" s="84"/>
      <c r="GVM12" s="84"/>
      <c r="GVN12" s="84"/>
      <c r="GVO12" s="84"/>
      <c r="GVP12" s="84"/>
      <c r="GVQ12" s="84"/>
      <c r="GVR12" s="84"/>
      <c r="GVS12" s="84"/>
      <c r="GVT12" s="84"/>
      <c r="GVU12" s="84"/>
      <c r="GVV12" s="84"/>
      <c r="GVW12" s="84"/>
      <c r="GVX12" s="84"/>
      <c r="GVY12" s="84"/>
      <c r="GVZ12" s="84"/>
      <c r="GWA12" s="84"/>
      <c r="GWB12" s="84"/>
      <c r="GWC12" s="84"/>
      <c r="GWD12" s="84"/>
      <c r="GWE12" s="84"/>
      <c r="GWF12" s="84"/>
      <c r="GWG12" s="84"/>
      <c r="GWH12" s="84"/>
      <c r="GWI12" s="84"/>
      <c r="GWJ12" s="84"/>
      <c r="GWK12" s="84"/>
      <c r="GWL12" s="84"/>
      <c r="GWM12" s="84"/>
      <c r="GWN12" s="84"/>
      <c r="GWO12" s="84"/>
      <c r="GWP12" s="84"/>
      <c r="GWQ12" s="84"/>
      <c r="GWR12" s="84"/>
      <c r="GWS12" s="84"/>
      <c r="GWT12" s="84"/>
      <c r="GWU12" s="84"/>
      <c r="GWV12" s="84"/>
      <c r="GWW12" s="84"/>
      <c r="GWX12" s="84"/>
      <c r="GWY12" s="84"/>
      <c r="GWZ12" s="84"/>
      <c r="GXA12" s="84"/>
      <c r="GXB12" s="84"/>
      <c r="GXC12" s="84"/>
      <c r="GXD12" s="84"/>
      <c r="GXE12" s="84"/>
      <c r="GXF12" s="84"/>
      <c r="GXG12" s="84"/>
      <c r="GXH12" s="84"/>
      <c r="GXI12" s="84"/>
      <c r="GXJ12" s="84"/>
      <c r="GXK12" s="84"/>
      <c r="GXL12" s="84"/>
      <c r="GXM12" s="84"/>
      <c r="GXN12" s="84"/>
      <c r="GXO12" s="84"/>
      <c r="GXP12" s="84"/>
      <c r="GXQ12" s="84"/>
      <c r="GXR12" s="84"/>
      <c r="GXS12" s="84"/>
      <c r="GXT12" s="84"/>
      <c r="GXU12" s="84"/>
      <c r="GXV12" s="84"/>
      <c r="GXW12" s="84"/>
      <c r="GXX12" s="84"/>
      <c r="GXY12" s="84"/>
      <c r="GXZ12" s="84"/>
      <c r="GYA12" s="84"/>
      <c r="GYB12" s="84"/>
      <c r="GYC12" s="84"/>
      <c r="GYD12" s="84"/>
      <c r="GYE12" s="84"/>
      <c r="GYF12" s="84"/>
      <c r="GYG12" s="84"/>
      <c r="GYH12" s="84"/>
      <c r="GYI12" s="84"/>
      <c r="GYJ12" s="84"/>
      <c r="GYK12" s="84"/>
      <c r="GYL12" s="84"/>
      <c r="GYM12" s="84"/>
      <c r="GYN12" s="84"/>
      <c r="GYO12" s="84"/>
      <c r="GYP12" s="84"/>
      <c r="GYQ12" s="84"/>
      <c r="GYR12" s="84"/>
      <c r="GYS12" s="84"/>
      <c r="GYT12" s="84"/>
      <c r="GYU12" s="84"/>
      <c r="GYV12" s="84"/>
      <c r="GYW12" s="84"/>
      <c r="GYX12" s="84"/>
      <c r="GYY12" s="84"/>
      <c r="GYZ12" s="84"/>
      <c r="GZA12" s="84"/>
      <c r="GZB12" s="84"/>
      <c r="GZC12" s="84"/>
      <c r="GZD12" s="84"/>
      <c r="GZE12" s="84"/>
      <c r="GZF12" s="84"/>
      <c r="GZG12" s="84"/>
      <c r="GZH12" s="84"/>
      <c r="GZI12" s="84"/>
      <c r="GZJ12" s="84"/>
      <c r="GZK12" s="84"/>
      <c r="GZL12" s="84"/>
      <c r="GZM12" s="84"/>
      <c r="GZN12" s="84"/>
      <c r="GZO12" s="84"/>
      <c r="GZP12" s="84"/>
      <c r="GZQ12" s="84"/>
      <c r="GZR12" s="84"/>
      <c r="GZS12" s="84"/>
      <c r="GZT12" s="84"/>
      <c r="GZU12" s="84"/>
      <c r="GZV12" s="84"/>
      <c r="GZW12" s="84"/>
      <c r="GZX12" s="84"/>
      <c r="GZY12" s="84"/>
      <c r="GZZ12" s="84"/>
      <c r="HAA12" s="84"/>
      <c r="HAB12" s="84"/>
      <c r="HAC12" s="84"/>
      <c r="HAD12" s="84"/>
      <c r="HAE12" s="84"/>
      <c r="HAF12" s="84"/>
      <c r="HAG12" s="84"/>
      <c r="HAH12" s="84"/>
      <c r="HAI12" s="84"/>
      <c r="HAJ12" s="84"/>
      <c r="HAK12" s="84"/>
      <c r="HAL12" s="84"/>
      <c r="HAM12" s="84"/>
      <c r="HAN12" s="84"/>
      <c r="HAO12" s="84"/>
      <c r="HAP12" s="84"/>
      <c r="HAQ12" s="84"/>
      <c r="HAR12" s="84"/>
      <c r="HAS12" s="84"/>
      <c r="HAT12" s="84"/>
      <c r="HAU12" s="84"/>
      <c r="HAV12" s="84"/>
      <c r="HAW12" s="84"/>
      <c r="HAX12" s="84"/>
      <c r="HAY12" s="84"/>
      <c r="HAZ12" s="84"/>
      <c r="HBA12" s="84"/>
      <c r="HBB12" s="84"/>
      <c r="HBC12" s="84"/>
      <c r="HBD12" s="84"/>
      <c r="HBE12" s="84"/>
      <c r="HBF12" s="84"/>
      <c r="HBG12" s="84"/>
      <c r="HBH12" s="84"/>
      <c r="HBI12" s="84"/>
      <c r="HBJ12" s="84"/>
      <c r="HBK12" s="84"/>
      <c r="HBL12" s="84"/>
      <c r="HBM12" s="84"/>
      <c r="HBN12" s="84"/>
      <c r="HBO12" s="84"/>
      <c r="HBP12" s="84"/>
      <c r="HBQ12" s="84"/>
      <c r="HBR12" s="84"/>
      <c r="HBS12" s="84"/>
      <c r="HBT12" s="84"/>
      <c r="HBU12" s="84"/>
      <c r="HBV12" s="84"/>
      <c r="HBW12" s="84"/>
      <c r="HBX12" s="84"/>
      <c r="HBY12" s="84"/>
      <c r="HBZ12" s="84"/>
      <c r="HCA12" s="84"/>
      <c r="HCB12" s="84"/>
      <c r="HCC12" s="84"/>
      <c r="HCD12" s="84"/>
      <c r="HCE12" s="84"/>
      <c r="HCF12" s="84"/>
      <c r="HCG12" s="84"/>
      <c r="HCH12" s="84"/>
      <c r="HCI12" s="84"/>
      <c r="HCJ12" s="84"/>
      <c r="HCK12" s="84"/>
      <c r="HCL12" s="84"/>
      <c r="HCM12" s="84"/>
      <c r="HCN12" s="84"/>
      <c r="HCO12" s="84"/>
      <c r="HCP12" s="84"/>
      <c r="HCQ12" s="84"/>
      <c r="HCR12" s="84"/>
      <c r="HCS12" s="84"/>
      <c r="HCT12" s="84"/>
      <c r="HCU12" s="84"/>
      <c r="HCV12" s="84"/>
      <c r="HCW12" s="84"/>
      <c r="HCX12" s="84"/>
      <c r="HCY12" s="84"/>
      <c r="HCZ12" s="84"/>
      <c r="HDA12" s="84"/>
      <c r="HDB12" s="84"/>
      <c r="HDC12" s="84"/>
      <c r="HDD12" s="84"/>
      <c r="HDE12" s="84"/>
      <c r="HDF12" s="84"/>
      <c r="HDG12" s="84"/>
      <c r="HDH12" s="84"/>
      <c r="HDI12" s="84"/>
      <c r="HDJ12" s="84"/>
      <c r="HDK12" s="84"/>
      <c r="HDL12" s="84"/>
      <c r="HDM12" s="84"/>
      <c r="HDN12" s="84"/>
      <c r="HDO12" s="84"/>
      <c r="HDP12" s="84"/>
      <c r="HDQ12" s="84"/>
      <c r="HDR12" s="84"/>
      <c r="HDS12" s="84"/>
      <c r="HDT12" s="84"/>
      <c r="HDU12" s="84"/>
      <c r="HDV12" s="84"/>
      <c r="HDW12" s="84"/>
      <c r="HDX12" s="84"/>
      <c r="HDY12" s="84"/>
      <c r="HDZ12" s="84"/>
      <c r="HEA12" s="84"/>
      <c r="HEB12" s="84"/>
      <c r="HEC12" s="84"/>
      <c r="HED12" s="84"/>
      <c r="HEE12" s="84"/>
      <c r="HEF12" s="84"/>
      <c r="HEG12" s="84"/>
      <c r="HEH12" s="84"/>
      <c r="HEI12" s="84"/>
      <c r="HEJ12" s="84"/>
      <c r="HEK12" s="84"/>
      <c r="HEL12" s="84"/>
      <c r="HEM12" s="84"/>
      <c r="HEN12" s="84"/>
      <c r="HEO12" s="84"/>
      <c r="HEP12" s="84"/>
      <c r="HEQ12" s="84"/>
      <c r="HER12" s="84"/>
      <c r="HES12" s="84"/>
      <c r="HET12" s="84"/>
      <c r="HEU12" s="84"/>
      <c r="HEV12" s="84"/>
      <c r="HEW12" s="84"/>
      <c r="HEX12" s="84"/>
      <c r="HEY12" s="84"/>
      <c r="HEZ12" s="84"/>
      <c r="HFA12" s="84"/>
      <c r="HFB12" s="84"/>
      <c r="HFC12" s="84"/>
      <c r="HFD12" s="84"/>
      <c r="HFE12" s="84"/>
      <c r="HFF12" s="84"/>
      <c r="HFG12" s="84"/>
      <c r="HFH12" s="84"/>
      <c r="HFI12" s="84"/>
      <c r="HFJ12" s="84"/>
      <c r="HFK12" s="84"/>
      <c r="HFL12" s="84"/>
      <c r="HFM12" s="84"/>
      <c r="HFN12" s="84"/>
      <c r="HFO12" s="84"/>
      <c r="HFP12" s="84"/>
      <c r="HFQ12" s="84"/>
      <c r="HFR12" s="84"/>
      <c r="HFS12" s="84"/>
      <c r="HFT12" s="84"/>
      <c r="HFU12" s="84"/>
      <c r="HFV12" s="84"/>
      <c r="HFW12" s="84"/>
      <c r="HFX12" s="84"/>
      <c r="HFY12" s="84"/>
      <c r="HFZ12" s="84"/>
      <c r="HGA12" s="84"/>
      <c r="HGB12" s="84"/>
      <c r="HGC12" s="84"/>
      <c r="HGD12" s="84"/>
      <c r="HGE12" s="84"/>
      <c r="HGF12" s="84"/>
      <c r="HGG12" s="84"/>
      <c r="HGH12" s="84"/>
      <c r="HGI12" s="84"/>
      <c r="HGJ12" s="84"/>
      <c r="HGK12" s="84"/>
      <c r="HGL12" s="84"/>
      <c r="HGM12" s="84"/>
      <c r="HGN12" s="84"/>
      <c r="HGO12" s="84"/>
      <c r="HGP12" s="84"/>
      <c r="HGQ12" s="84"/>
      <c r="HGR12" s="84"/>
      <c r="HGS12" s="84"/>
      <c r="HGT12" s="84"/>
      <c r="HGU12" s="84"/>
      <c r="HGV12" s="84"/>
      <c r="HGW12" s="84"/>
      <c r="HGX12" s="84"/>
      <c r="HGY12" s="84"/>
      <c r="HGZ12" s="84"/>
      <c r="HHA12" s="84"/>
      <c r="HHB12" s="84"/>
      <c r="HHC12" s="84"/>
      <c r="HHD12" s="84"/>
      <c r="HHE12" s="84"/>
      <c r="HHF12" s="84"/>
      <c r="HHG12" s="84"/>
      <c r="HHH12" s="84"/>
      <c r="HHI12" s="84"/>
      <c r="HHJ12" s="84"/>
      <c r="HHK12" s="84"/>
      <c r="HHL12" s="84"/>
      <c r="HHM12" s="84"/>
      <c r="HHN12" s="84"/>
      <c r="HHO12" s="84"/>
      <c r="HHP12" s="84"/>
      <c r="HHQ12" s="84"/>
      <c r="HHR12" s="84"/>
      <c r="HHS12" s="84"/>
      <c r="HHT12" s="84"/>
      <c r="HHU12" s="84"/>
      <c r="HHV12" s="84"/>
      <c r="HHW12" s="84"/>
      <c r="HHX12" s="84"/>
      <c r="HHY12" s="84"/>
      <c r="HHZ12" s="84"/>
      <c r="HIA12" s="84"/>
      <c r="HIB12" s="84"/>
      <c r="HIC12" s="84"/>
      <c r="HID12" s="84"/>
      <c r="HIE12" s="84"/>
      <c r="HIF12" s="84"/>
      <c r="HIG12" s="84"/>
      <c r="HIH12" s="84"/>
      <c r="HII12" s="84"/>
      <c r="HIJ12" s="84"/>
      <c r="HIK12" s="84"/>
      <c r="HIL12" s="84"/>
      <c r="HIM12" s="84"/>
      <c r="HIN12" s="84"/>
      <c r="HIO12" s="84"/>
      <c r="HIP12" s="84"/>
      <c r="HIQ12" s="84"/>
      <c r="HIR12" s="84"/>
      <c r="HIS12" s="84"/>
      <c r="HIT12" s="84"/>
      <c r="HIU12" s="84"/>
      <c r="HIV12" s="84"/>
      <c r="HIW12" s="84"/>
      <c r="HIX12" s="84"/>
      <c r="HIY12" s="84"/>
      <c r="HIZ12" s="84"/>
      <c r="HJA12" s="84"/>
      <c r="HJB12" s="84"/>
      <c r="HJC12" s="84"/>
      <c r="HJD12" s="84"/>
      <c r="HJE12" s="84"/>
      <c r="HJF12" s="84"/>
      <c r="HJG12" s="84"/>
      <c r="HJH12" s="84"/>
      <c r="HJI12" s="84"/>
      <c r="HJJ12" s="84"/>
      <c r="HJK12" s="84"/>
      <c r="HJL12" s="84"/>
      <c r="HJM12" s="84"/>
      <c r="HJN12" s="84"/>
      <c r="HJO12" s="84"/>
      <c r="HJP12" s="84"/>
      <c r="HJQ12" s="84"/>
      <c r="HJR12" s="84"/>
      <c r="HJS12" s="84"/>
      <c r="HJT12" s="84"/>
      <c r="HJU12" s="84"/>
      <c r="HJV12" s="84"/>
      <c r="HJW12" s="84"/>
      <c r="HJX12" s="84"/>
      <c r="HJY12" s="84"/>
      <c r="HJZ12" s="84"/>
      <c r="HKA12" s="84"/>
      <c r="HKB12" s="84"/>
      <c r="HKC12" s="84"/>
      <c r="HKD12" s="84"/>
      <c r="HKE12" s="84"/>
      <c r="HKF12" s="84"/>
      <c r="HKG12" s="84"/>
      <c r="HKH12" s="84"/>
      <c r="HKI12" s="84"/>
      <c r="HKJ12" s="84"/>
      <c r="HKK12" s="84"/>
      <c r="HKL12" s="84"/>
      <c r="HKM12" s="84"/>
      <c r="HKN12" s="84"/>
      <c r="HKO12" s="84"/>
      <c r="HKP12" s="84"/>
      <c r="HKQ12" s="84"/>
      <c r="HKR12" s="84"/>
      <c r="HKS12" s="84"/>
      <c r="HKT12" s="84"/>
      <c r="HKU12" s="84"/>
      <c r="HKV12" s="84"/>
      <c r="HKW12" s="84"/>
      <c r="HKX12" s="84"/>
      <c r="HKY12" s="84"/>
      <c r="HKZ12" s="84"/>
      <c r="HLA12" s="84"/>
      <c r="HLB12" s="84"/>
      <c r="HLC12" s="84"/>
      <c r="HLD12" s="84"/>
      <c r="HLE12" s="84"/>
      <c r="HLF12" s="84"/>
      <c r="HLG12" s="84"/>
      <c r="HLH12" s="84"/>
      <c r="HLI12" s="84"/>
      <c r="HLJ12" s="84"/>
      <c r="HLK12" s="84"/>
      <c r="HLL12" s="84"/>
      <c r="HLM12" s="84"/>
      <c r="HLN12" s="84"/>
      <c r="HLO12" s="84"/>
      <c r="HLP12" s="84"/>
      <c r="HLQ12" s="84"/>
      <c r="HLR12" s="84"/>
      <c r="HLS12" s="84"/>
      <c r="HLT12" s="84"/>
      <c r="HLU12" s="84"/>
      <c r="HLV12" s="84"/>
      <c r="HLW12" s="84"/>
      <c r="HLX12" s="84"/>
      <c r="HLY12" s="84"/>
      <c r="HLZ12" s="84"/>
      <c r="HMA12" s="84"/>
      <c r="HMB12" s="84"/>
      <c r="HMC12" s="84"/>
      <c r="HMD12" s="84"/>
      <c r="HME12" s="84"/>
      <c r="HMF12" s="84"/>
      <c r="HMG12" s="84"/>
      <c r="HMH12" s="84"/>
      <c r="HMI12" s="84"/>
      <c r="HMJ12" s="84"/>
      <c r="HMK12" s="84"/>
      <c r="HML12" s="84"/>
      <c r="HMM12" s="84"/>
      <c r="HMN12" s="84"/>
      <c r="HMO12" s="84"/>
      <c r="HMP12" s="84"/>
      <c r="HMQ12" s="84"/>
      <c r="HMR12" s="84"/>
      <c r="HMS12" s="84"/>
      <c r="HMT12" s="84"/>
      <c r="HMU12" s="84"/>
      <c r="HMV12" s="84"/>
      <c r="HMW12" s="84"/>
      <c r="HMX12" s="84"/>
      <c r="HMY12" s="84"/>
      <c r="HMZ12" s="84"/>
      <c r="HNA12" s="84"/>
      <c r="HNB12" s="84"/>
      <c r="HNC12" s="84"/>
      <c r="HND12" s="84"/>
      <c r="HNE12" s="84"/>
      <c r="HNF12" s="84"/>
      <c r="HNG12" s="84"/>
      <c r="HNH12" s="84"/>
      <c r="HNI12" s="84"/>
      <c r="HNJ12" s="84"/>
      <c r="HNK12" s="84"/>
      <c r="HNL12" s="84"/>
      <c r="HNM12" s="84"/>
      <c r="HNN12" s="84"/>
      <c r="HNO12" s="84"/>
      <c r="HNP12" s="84"/>
      <c r="HNQ12" s="84"/>
      <c r="HNR12" s="84"/>
      <c r="HNS12" s="84"/>
      <c r="HNT12" s="84"/>
      <c r="HNU12" s="84"/>
      <c r="HNV12" s="84"/>
      <c r="HNW12" s="84"/>
      <c r="HNX12" s="84"/>
      <c r="HNY12" s="84"/>
      <c r="HNZ12" s="84"/>
      <c r="HOA12" s="84"/>
      <c r="HOB12" s="84"/>
      <c r="HOC12" s="84"/>
      <c r="HOD12" s="84"/>
      <c r="HOE12" s="84"/>
      <c r="HOF12" s="84"/>
      <c r="HOG12" s="84"/>
      <c r="HOH12" s="84"/>
      <c r="HOI12" s="84"/>
      <c r="HOJ12" s="84"/>
      <c r="HOK12" s="84"/>
      <c r="HOL12" s="84"/>
      <c r="HOM12" s="84"/>
      <c r="HON12" s="84"/>
      <c r="HOO12" s="84"/>
      <c r="HOP12" s="84"/>
      <c r="HOQ12" s="84"/>
      <c r="HOR12" s="84"/>
      <c r="HOS12" s="84"/>
      <c r="HOT12" s="84"/>
      <c r="HOU12" s="84"/>
      <c r="HOV12" s="84"/>
      <c r="HOW12" s="84"/>
      <c r="HOX12" s="84"/>
      <c r="HOY12" s="84"/>
      <c r="HOZ12" s="84"/>
      <c r="HPA12" s="84"/>
      <c r="HPB12" s="84"/>
      <c r="HPC12" s="84"/>
      <c r="HPD12" s="84"/>
      <c r="HPE12" s="84"/>
      <c r="HPF12" s="84"/>
      <c r="HPG12" s="84"/>
      <c r="HPH12" s="84"/>
      <c r="HPI12" s="84"/>
      <c r="HPJ12" s="84"/>
      <c r="HPK12" s="84"/>
      <c r="HPL12" s="84"/>
      <c r="HPM12" s="84"/>
      <c r="HPN12" s="84"/>
      <c r="HPO12" s="84"/>
      <c r="HPP12" s="84"/>
      <c r="HPQ12" s="84"/>
      <c r="HPR12" s="84"/>
      <c r="HPS12" s="84"/>
      <c r="HPT12" s="84"/>
      <c r="HPU12" s="84"/>
      <c r="HPV12" s="84"/>
      <c r="HPW12" s="84"/>
      <c r="HPX12" s="84"/>
      <c r="HPY12" s="84"/>
      <c r="HPZ12" s="84"/>
      <c r="HQA12" s="84"/>
      <c r="HQB12" s="84"/>
      <c r="HQC12" s="84"/>
      <c r="HQD12" s="84"/>
      <c r="HQE12" s="84"/>
      <c r="HQF12" s="84"/>
      <c r="HQG12" s="84"/>
      <c r="HQH12" s="84"/>
      <c r="HQI12" s="84"/>
      <c r="HQJ12" s="84"/>
      <c r="HQK12" s="84"/>
      <c r="HQL12" s="84"/>
      <c r="HQM12" s="84"/>
      <c r="HQN12" s="84"/>
      <c r="HQO12" s="84"/>
      <c r="HQP12" s="84"/>
      <c r="HQQ12" s="84"/>
      <c r="HQR12" s="84"/>
      <c r="HQS12" s="84"/>
      <c r="HQT12" s="84"/>
      <c r="HQU12" s="84"/>
      <c r="HQV12" s="84"/>
      <c r="HQW12" s="84"/>
      <c r="HQX12" s="84"/>
      <c r="HQY12" s="84"/>
      <c r="HQZ12" s="84"/>
      <c r="HRA12" s="84"/>
      <c r="HRB12" s="84"/>
      <c r="HRC12" s="84"/>
      <c r="HRD12" s="84"/>
      <c r="HRE12" s="84"/>
      <c r="HRF12" s="84"/>
      <c r="HRG12" s="84"/>
      <c r="HRH12" s="84"/>
      <c r="HRI12" s="84"/>
      <c r="HRJ12" s="84"/>
      <c r="HRK12" s="84"/>
      <c r="HRL12" s="84"/>
      <c r="HRM12" s="84"/>
      <c r="HRN12" s="84"/>
      <c r="HRO12" s="84"/>
      <c r="HRP12" s="84"/>
      <c r="HRQ12" s="84"/>
      <c r="HRR12" s="84"/>
      <c r="HRS12" s="84"/>
      <c r="HRT12" s="84"/>
      <c r="HRU12" s="84"/>
      <c r="HRV12" s="84"/>
      <c r="HRW12" s="84"/>
      <c r="HRX12" s="84"/>
      <c r="HRY12" s="84"/>
      <c r="HRZ12" s="84"/>
      <c r="HSA12" s="84"/>
      <c r="HSB12" s="84"/>
      <c r="HSC12" s="84"/>
      <c r="HSD12" s="84"/>
      <c r="HSE12" s="84"/>
      <c r="HSF12" s="84"/>
      <c r="HSG12" s="84"/>
      <c r="HSH12" s="84"/>
      <c r="HSI12" s="84"/>
      <c r="HSJ12" s="84"/>
      <c r="HSK12" s="84"/>
      <c r="HSL12" s="84"/>
      <c r="HSM12" s="84"/>
      <c r="HSN12" s="84"/>
      <c r="HSO12" s="84"/>
      <c r="HSP12" s="84"/>
      <c r="HSQ12" s="84"/>
      <c r="HSR12" s="84"/>
      <c r="HSS12" s="84"/>
      <c r="HST12" s="84"/>
      <c r="HSU12" s="84"/>
      <c r="HSV12" s="84"/>
      <c r="HSW12" s="84"/>
      <c r="HSX12" s="84"/>
      <c r="HSY12" s="84"/>
      <c r="HSZ12" s="84"/>
      <c r="HTA12" s="84"/>
      <c r="HTB12" s="84"/>
      <c r="HTC12" s="84"/>
      <c r="HTD12" s="84"/>
      <c r="HTE12" s="84"/>
      <c r="HTF12" s="84"/>
      <c r="HTG12" s="84"/>
      <c r="HTH12" s="84"/>
      <c r="HTI12" s="84"/>
      <c r="HTJ12" s="84"/>
      <c r="HTK12" s="84"/>
      <c r="HTL12" s="84"/>
      <c r="HTM12" s="84"/>
      <c r="HTN12" s="84"/>
      <c r="HTO12" s="84"/>
      <c r="HTP12" s="84"/>
      <c r="HTQ12" s="84"/>
      <c r="HTR12" s="84"/>
      <c r="HTS12" s="84"/>
      <c r="HTT12" s="84"/>
      <c r="HTU12" s="84"/>
      <c r="HTV12" s="84"/>
      <c r="HTW12" s="84"/>
      <c r="HTX12" s="84"/>
      <c r="HTY12" s="84"/>
      <c r="HTZ12" s="84"/>
      <c r="HUA12" s="84"/>
      <c r="HUB12" s="84"/>
      <c r="HUC12" s="84"/>
      <c r="HUD12" s="84"/>
      <c r="HUE12" s="84"/>
      <c r="HUF12" s="84"/>
      <c r="HUG12" s="84"/>
      <c r="HUH12" s="84"/>
      <c r="HUI12" s="84"/>
      <c r="HUJ12" s="84"/>
      <c r="HUK12" s="84"/>
      <c r="HUL12" s="84"/>
      <c r="HUM12" s="84"/>
      <c r="HUN12" s="84"/>
      <c r="HUO12" s="84"/>
      <c r="HUP12" s="84"/>
      <c r="HUQ12" s="84"/>
      <c r="HUR12" s="84"/>
      <c r="HUS12" s="84"/>
      <c r="HUT12" s="84"/>
      <c r="HUU12" s="84"/>
      <c r="HUV12" s="84"/>
      <c r="HUW12" s="84"/>
      <c r="HUX12" s="84"/>
      <c r="HUY12" s="84"/>
      <c r="HUZ12" s="84"/>
      <c r="HVA12" s="84"/>
      <c r="HVB12" s="84"/>
      <c r="HVC12" s="84"/>
      <c r="HVD12" s="84"/>
      <c r="HVE12" s="84"/>
      <c r="HVF12" s="84"/>
      <c r="HVG12" s="84"/>
      <c r="HVH12" s="84"/>
      <c r="HVI12" s="84"/>
      <c r="HVJ12" s="84"/>
      <c r="HVK12" s="84"/>
      <c r="HVL12" s="84"/>
      <c r="HVM12" s="84"/>
      <c r="HVN12" s="84"/>
      <c r="HVO12" s="84"/>
      <c r="HVP12" s="84"/>
      <c r="HVQ12" s="84"/>
      <c r="HVR12" s="84"/>
      <c r="HVS12" s="84"/>
      <c r="HVT12" s="84"/>
      <c r="HVU12" s="84"/>
      <c r="HVV12" s="84"/>
      <c r="HVW12" s="84"/>
      <c r="HVX12" s="84"/>
      <c r="HVY12" s="84"/>
      <c r="HVZ12" s="84"/>
      <c r="HWA12" s="84"/>
      <c r="HWB12" s="84"/>
      <c r="HWC12" s="84"/>
      <c r="HWD12" s="84"/>
      <c r="HWE12" s="84"/>
      <c r="HWF12" s="84"/>
      <c r="HWG12" s="84"/>
      <c r="HWH12" s="84"/>
      <c r="HWI12" s="84"/>
      <c r="HWJ12" s="84"/>
      <c r="HWK12" s="84"/>
      <c r="HWL12" s="84"/>
      <c r="HWM12" s="84"/>
      <c r="HWN12" s="84"/>
      <c r="HWO12" s="84"/>
      <c r="HWP12" s="84"/>
      <c r="HWQ12" s="84"/>
      <c r="HWR12" s="84"/>
      <c r="HWS12" s="84"/>
      <c r="HWT12" s="84"/>
      <c r="HWU12" s="84"/>
      <c r="HWV12" s="84"/>
      <c r="HWW12" s="84"/>
      <c r="HWX12" s="84"/>
      <c r="HWY12" s="84"/>
      <c r="HWZ12" s="84"/>
      <c r="HXA12" s="84"/>
      <c r="HXB12" s="84"/>
      <c r="HXC12" s="84"/>
      <c r="HXD12" s="84"/>
      <c r="HXE12" s="84"/>
      <c r="HXF12" s="84"/>
      <c r="HXG12" s="84"/>
      <c r="HXH12" s="84"/>
      <c r="HXI12" s="84"/>
      <c r="HXJ12" s="84"/>
      <c r="HXK12" s="84"/>
      <c r="HXL12" s="84"/>
      <c r="HXM12" s="84"/>
      <c r="HXN12" s="84"/>
      <c r="HXO12" s="84"/>
      <c r="HXP12" s="84"/>
      <c r="HXQ12" s="84"/>
      <c r="HXR12" s="84"/>
      <c r="HXS12" s="84"/>
      <c r="HXT12" s="84"/>
      <c r="HXU12" s="84"/>
      <c r="HXV12" s="84"/>
      <c r="HXW12" s="84"/>
      <c r="HXX12" s="84"/>
      <c r="HXY12" s="84"/>
      <c r="HXZ12" s="84"/>
      <c r="HYA12" s="84"/>
      <c r="HYB12" s="84"/>
      <c r="HYC12" s="84"/>
      <c r="HYD12" s="84"/>
      <c r="HYE12" s="84"/>
      <c r="HYF12" s="84"/>
      <c r="HYG12" s="84"/>
      <c r="HYH12" s="84"/>
      <c r="HYI12" s="84"/>
      <c r="HYJ12" s="84"/>
      <c r="HYK12" s="84"/>
      <c r="HYL12" s="84"/>
      <c r="HYM12" s="84"/>
      <c r="HYN12" s="84"/>
      <c r="HYO12" s="84"/>
      <c r="HYP12" s="84"/>
      <c r="HYQ12" s="84"/>
      <c r="HYR12" s="84"/>
      <c r="HYS12" s="84"/>
      <c r="HYT12" s="84"/>
      <c r="HYU12" s="84"/>
      <c r="HYV12" s="84"/>
      <c r="HYW12" s="84"/>
      <c r="HYX12" s="84"/>
      <c r="HYY12" s="84"/>
      <c r="HYZ12" s="84"/>
      <c r="HZA12" s="84"/>
      <c r="HZB12" s="84"/>
      <c r="HZC12" s="84"/>
      <c r="HZD12" s="84"/>
      <c r="HZE12" s="84"/>
      <c r="HZF12" s="84"/>
      <c r="HZG12" s="84"/>
      <c r="HZH12" s="84"/>
      <c r="HZI12" s="84"/>
      <c r="HZJ12" s="84"/>
      <c r="HZK12" s="84"/>
      <c r="HZL12" s="84"/>
      <c r="HZM12" s="84"/>
      <c r="HZN12" s="84"/>
      <c r="HZO12" s="84"/>
      <c r="HZP12" s="84"/>
      <c r="HZQ12" s="84"/>
      <c r="HZR12" s="84"/>
      <c r="HZS12" s="84"/>
      <c r="HZT12" s="84"/>
      <c r="HZU12" s="84"/>
      <c r="HZV12" s="84"/>
      <c r="HZW12" s="84"/>
      <c r="HZX12" s="84"/>
      <c r="HZY12" s="84"/>
      <c r="HZZ12" s="84"/>
      <c r="IAA12" s="84"/>
      <c r="IAB12" s="84"/>
      <c r="IAC12" s="84"/>
      <c r="IAD12" s="84"/>
      <c r="IAE12" s="84"/>
      <c r="IAF12" s="84"/>
      <c r="IAG12" s="84"/>
      <c r="IAH12" s="84"/>
      <c r="IAI12" s="84"/>
      <c r="IAJ12" s="84"/>
      <c r="IAK12" s="84"/>
      <c r="IAL12" s="84"/>
      <c r="IAM12" s="84"/>
      <c r="IAN12" s="84"/>
      <c r="IAO12" s="84"/>
      <c r="IAP12" s="84"/>
      <c r="IAQ12" s="84"/>
      <c r="IAR12" s="84"/>
      <c r="IAS12" s="84"/>
      <c r="IAT12" s="84"/>
      <c r="IAU12" s="84"/>
      <c r="IAV12" s="84"/>
      <c r="IAW12" s="84"/>
      <c r="IAX12" s="84"/>
      <c r="IAY12" s="84"/>
      <c r="IAZ12" s="84"/>
      <c r="IBA12" s="84"/>
      <c r="IBB12" s="84"/>
      <c r="IBC12" s="84"/>
      <c r="IBD12" s="84"/>
      <c r="IBE12" s="84"/>
      <c r="IBF12" s="84"/>
      <c r="IBG12" s="84"/>
      <c r="IBH12" s="84"/>
      <c r="IBI12" s="84"/>
      <c r="IBJ12" s="84"/>
      <c r="IBK12" s="84"/>
      <c r="IBL12" s="84"/>
      <c r="IBM12" s="84"/>
      <c r="IBN12" s="84"/>
      <c r="IBO12" s="84"/>
      <c r="IBP12" s="84"/>
      <c r="IBQ12" s="84"/>
      <c r="IBR12" s="84"/>
      <c r="IBS12" s="84"/>
      <c r="IBT12" s="84"/>
      <c r="IBU12" s="84"/>
      <c r="IBV12" s="84"/>
      <c r="IBW12" s="84"/>
      <c r="IBX12" s="84"/>
      <c r="IBY12" s="84"/>
      <c r="IBZ12" s="84"/>
      <c r="ICA12" s="84"/>
      <c r="ICB12" s="84"/>
      <c r="ICC12" s="84"/>
      <c r="ICD12" s="84"/>
      <c r="ICE12" s="84"/>
      <c r="ICF12" s="84"/>
      <c r="ICG12" s="84"/>
      <c r="ICH12" s="84"/>
      <c r="ICI12" s="84"/>
      <c r="ICJ12" s="84"/>
      <c r="ICK12" s="84"/>
      <c r="ICL12" s="84"/>
      <c r="ICM12" s="84"/>
      <c r="ICN12" s="84"/>
      <c r="ICO12" s="84"/>
      <c r="ICP12" s="84"/>
      <c r="ICQ12" s="84"/>
      <c r="ICR12" s="84"/>
      <c r="ICS12" s="84"/>
      <c r="ICT12" s="84"/>
      <c r="ICU12" s="84"/>
      <c r="ICV12" s="84"/>
      <c r="ICW12" s="84"/>
      <c r="ICX12" s="84"/>
      <c r="ICY12" s="84"/>
      <c r="ICZ12" s="84"/>
      <c r="IDA12" s="84"/>
      <c r="IDB12" s="84"/>
      <c r="IDC12" s="84"/>
      <c r="IDD12" s="84"/>
      <c r="IDE12" s="84"/>
      <c r="IDF12" s="84"/>
      <c r="IDG12" s="84"/>
      <c r="IDH12" s="84"/>
      <c r="IDI12" s="84"/>
      <c r="IDJ12" s="84"/>
      <c r="IDK12" s="84"/>
      <c r="IDL12" s="84"/>
      <c r="IDM12" s="84"/>
      <c r="IDN12" s="84"/>
      <c r="IDO12" s="84"/>
      <c r="IDP12" s="84"/>
      <c r="IDQ12" s="84"/>
      <c r="IDR12" s="84"/>
      <c r="IDS12" s="84"/>
      <c r="IDT12" s="84"/>
      <c r="IDU12" s="84"/>
      <c r="IDV12" s="84"/>
      <c r="IDW12" s="84"/>
      <c r="IDX12" s="84"/>
      <c r="IDY12" s="84"/>
      <c r="IDZ12" s="84"/>
      <c r="IEA12" s="84"/>
      <c r="IEB12" s="84"/>
      <c r="IEC12" s="84"/>
      <c r="IED12" s="84"/>
      <c r="IEE12" s="84"/>
      <c r="IEF12" s="84"/>
      <c r="IEG12" s="84"/>
      <c r="IEH12" s="84"/>
      <c r="IEI12" s="84"/>
      <c r="IEJ12" s="84"/>
      <c r="IEK12" s="84"/>
      <c r="IEL12" s="84"/>
      <c r="IEM12" s="84"/>
      <c r="IEN12" s="84"/>
      <c r="IEO12" s="84"/>
      <c r="IEP12" s="84"/>
      <c r="IEQ12" s="84"/>
      <c r="IER12" s="84"/>
      <c r="IES12" s="84"/>
      <c r="IET12" s="84"/>
      <c r="IEU12" s="84"/>
      <c r="IEV12" s="84"/>
      <c r="IEW12" s="84"/>
      <c r="IEX12" s="84"/>
      <c r="IEY12" s="84"/>
      <c r="IEZ12" s="84"/>
      <c r="IFA12" s="84"/>
      <c r="IFB12" s="84"/>
      <c r="IFC12" s="84"/>
      <c r="IFD12" s="84"/>
      <c r="IFE12" s="84"/>
      <c r="IFF12" s="84"/>
      <c r="IFG12" s="84"/>
      <c r="IFH12" s="84"/>
      <c r="IFI12" s="84"/>
      <c r="IFJ12" s="84"/>
      <c r="IFK12" s="84"/>
      <c r="IFL12" s="84"/>
      <c r="IFM12" s="84"/>
      <c r="IFN12" s="84"/>
      <c r="IFO12" s="84"/>
      <c r="IFP12" s="84"/>
      <c r="IFQ12" s="84"/>
      <c r="IFR12" s="84"/>
      <c r="IFS12" s="84"/>
      <c r="IFT12" s="84"/>
      <c r="IFU12" s="84"/>
      <c r="IFV12" s="84"/>
      <c r="IFW12" s="84"/>
      <c r="IFX12" s="84"/>
      <c r="IFY12" s="84"/>
      <c r="IFZ12" s="84"/>
      <c r="IGA12" s="84"/>
      <c r="IGB12" s="84"/>
      <c r="IGC12" s="84"/>
      <c r="IGD12" s="84"/>
      <c r="IGE12" s="84"/>
      <c r="IGF12" s="84"/>
      <c r="IGG12" s="84"/>
      <c r="IGH12" s="84"/>
      <c r="IGI12" s="84"/>
      <c r="IGJ12" s="84"/>
      <c r="IGK12" s="84"/>
      <c r="IGL12" s="84"/>
      <c r="IGM12" s="84"/>
      <c r="IGN12" s="84"/>
      <c r="IGO12" s="84"/>
      <c r="IGP12" s="84"/>
      <c r="IGQ12" s="84"/>
      <c r="IGR12" s="84"/>
      <c r="IGS12" s="84"/>
      <c r="IGT12" s="84"/>
      <c r="IGU12" s="84"/>
      <c r="IGV12" s="84"/>
      <c r="IGW12" s="84"/>
      <c r="IGX12" s="84"/>
      <c r="IGY12" s="84"/>
      <c r="IGZ12" s="84"/>
      <c r="IHA12" s="84"/>
      <c r="IHB12" s="84"/>
      <c r="IHC12" s="84"/>
      <c r="IHD12" s="84"/>
      <c r="IHE12" s="84"/>
      <c r="IHF12" s="84"/>
      <c r="IHG12" s="84"/>
      <c r="IHH12" s="84"/>
      <c r="IHI12" s="84"/>
      <c r="IHJ12" s="84"/>
      <c r="IHK12" s="84"/>
      <c r="IHL12" s="84"/>
      <c r="IHM12" s="84"/>
      <c r="IHN12" s="84"/>
      <c r="IHO12" s="84"/>
      <c r="IHP12" s="84"/>
      <c r="IHQ12" s="84"/>
      <c r="IHR12" s="84"/>
      <c r="IHS12" s="84"/>
      <c r="IHT12" s="84"/>
      <c r="IHU12" s="84"/>
      <c r="IHV12" s="84"/>
      <c r="IHW12" s="84"/>
      <c r="IHX12" s="84"/>
      <c r="IHY12" s="84"/>
      <c r="IHZ12" s="84"/>
      <c r="IIA12" s="84"/>
      <c r="IIB12" s="84"/>
      <c r="IIC12" s="84"/>
      <c r="IID12" s="84"/>
      <c r="IIE12" s="84"/>
      <c r="IIF12" s="84"/>
      <c r="IIG12" s="84"/>
      <c r="IIH12" s="84"/>
      <c r="III12" s="84"/>
      <c r="IIJ12" s="84"/>
      <c r="IIK12" s="84"/>
      <c r="IIL12" s="84"/>
      <c r="IIM12" s="84"/>
      <c r="IIN12" s="84"/>
      <c r="IIO12" s="84"/>
      <c r="IIP12" s="84"/>
      <c r="IIQ12" s="84"/>
      <c r="IIR12" s="84"/>
      <c r="IIS12" s="84"/>
      <c r="IIT12" s="84"/>
      <c r="IIU12" s="84"/>
      <c r="IIV12" s="84"/>
      <c r="IIW12" s="84"/>
      <c r="IIX12" s="84"/>
      <c r="IIY12" s="84"/>
      <c r="IIZ12" s="84"/>
      <c r="IJA12" s="84"/>
      <c r="IJB12" s="84"/>
      <c r="IJC12" s="84"/>
      <c r="IJD12" s="84"/>
      <c r="IJE12" s="84"/>
      <c r="IJF12" s="84"/>
      <c r="IJG12" s="84"/>
      <c r="IJH12" s="84"/>
      <c r="IJI12" s="84"/>
      <c r="IJJ12" s="84"/>
      <c r="IJK12" s="84"/>
      <c r="IJL12" s="84"/>
      <c r="IJM12" s="84"/>
      <c r="IJN12" s="84"/>
      <c r="IJO12" s="84"/>
      <c r="IJP12" s="84"/>
      <c r="IJQ12" s="84"/>
      <c r="IJR12" s="84"/>
      <c r="IJS12" s="84"/>
      <c r="IJT12" s="84"/>
      <c r="IJU12" s="84"/>
      <c r="IJV12" s="84"/>
      <c r="IJW12" s="84"/>
      <c r="IJX12" s="84"/>
      <c r="IJY12" s="84"/>
      <c r="IJZ12" s="84"/>
      <c r="IKA12" s="84"/>
      <c r="IKB12" s="84"/>
      <c r="IKC12" s="84"/>
      <c r="IKD12" s="84"/>
      <c r="IKE12" s="84"/>
      <c r="IKF12" s="84"/>
      <c r="IKG12" s="84"/>
      <c r="IKH12" s="84"/>
      <c r="IKI12" s="84"/>
      <c r="IKJ12" s="84"/>
      <c r="IKK12" s="84"/>
      <c r="IKL12" s="84"/>
      <c r="IKM12" s="84"/>
      <c r="IKN12" s="84"/>
      <c r="IKO12" s="84"/>
      <c r="IKP12" s="84"/>
      <c r="IKQ12" s="84"/>
      <c r="IKR12" s="84"/>
      <c r="IKS12" s="84"/>
      <c r="IKT12" s="84"/>
      <c r="IKU12" s="84"/>
      <c r="IKV12" s="84"/>
      <c r="IKW12" s="84"/>
      <c r="IKX12" s="84"/>
      <c r="IKY12" s="84"/>
      <c r="IKZ12" s="84"/>
      <c r="ILA12" s="84"/>
      <c r="ILB12" s="84"/>
      <c r="ILC12" s="84"/>
      <c r="ILD12" s="84"/>
      <c r="ILE12" s="84"/>
      <c r="ILF12" s="84"/>
      <c r="ILG12" s="84"/>
      <c r="ILH12" s="84"/>
      <c r="ILI12" s="84"/>
      <c r="ILJ12" s="84"/>
      <c r="ILK12" s="84"/>
      <c r="ILL12" s="84"/>
      <c r="ILM12" s="84"/>
      <c r="ILN12" s="84"/>
      <c r="ILO12" s="84"/>
      <c r="ILP12" s="84"/>
      <c r="ILQ12" s="84"/>
      <c r="ILR12" s="84"/>
      <c r="ILS12" s="84"/>
      <c r="ILT12" s="84"/>
      <c r="ILU12" s="84"/>
      <c r="ILV12" s="84"/>
      <c r="ILW12" s="84"/>
      <c r="ILX12" s="84"/>
      <c r="ILY12" s="84"/>
      <c r="ILZ12" s="84"/>
      <c r="IMA12" s="84"/>
      <c r="IMB12" s="84"/>
      <c r="IMC12" s="84"/>
      <c r="IMD12" s="84"/>
      <c r="IME12" s="84"/>
      <c r="IMF12" s="84"/>
      <c r="IMG12" s="84"/>
      <c r="IMH12" s="84"/>
      <c r="IMI12" s="84"/>
      <c r="IMJ12" s="84"/>
      <c r="IMK12" s="84"/>
      <c r="IML12" s="84"/>
      <c r="IMM12" s="84"/>
      <c r="IMN12" s="84"/>
      <c r="IMO12" s="84"/>
      <c r="IMP12" s="84"/>
      <c r="IMQ12" s="84"/>
      <c r="IMR12" s="84"/>
      <c r="IMS12" s="84"/>
      <c r="IMT12" s="84"/>
      <c r="IMU12" s="84"/>
      <c r="IMV12" s="84"/>
      <c r="IMW12" s="84"/>
      <c r="IMX12" s="84"/>
      <c r="IMY12" s="84"/>
      <c r="IMZ12" s="84"/>
      <c r="INA12" s="84"/>
      <c r="INB12" s="84"/>
      <c r="INC12" s="84"/>
      <c r="IND12" s="84"/>
      <c r="INE12" s="84"/>
      <c r="INF12" s="84"/>
      <c r="ING12" s="84"/>
      <c r="INH12" s="84"/>
      <c r="INI12" s="84"/>
      <c r="INJ12" s="84"/>
      <c r="INK12" s="84"/>
      <c r="INL12" s="84"/>
      <c r="INM12" s="84"/>
      <c r="INN12" s="84"/>
      <c r="INO12" s="84"/>
      <c r="INP12" s="84"/>
      <c r="INQ12" s="84"/>
      <c r="INR12" s="84"/>
      <c r="INS12" s="84"/>
      <c r="INT12" s="84"/>
      <c r="INU12" s="84"/>
      <c r="INV12" s="84"/>
      <c r="INW12" s="84"/>
      <c r="INX12" s="84"/>
      <c r="INY12" s="84"/>
      <c r="INZ12" s="84"/>
      <c r="IOA12" s="84"/>
      <c r="IOB12" s="84"/>
      <c r="IOC12" s="84"/>
      <c r="IOD12" s="84"/>
      <c r="IOE12" s="84"/>
      <c r="IOF12" s="84"/>
      <c r="IOG12" s="84"/>
      <c r="IOH12" s="84"/>
      <c r="IOI12" s="84"/>
      <c r="IOJ12" s="84"/>
      <c r="IOK12" s="84"/>
      <c r="IOL12" s="84"/>
      <c r="IOM12" s="84"/>
      <c r="ION12" s="84"/>
      <c r="IOO12" s="84"/>
      <c r="IOP12" s="84"/>
      <c r="IOQ12" s="84"/>
      <c r="IOR12" s="84"/>
      <c r="IOS12" s="84"/>
      <c r="IOT12" s="84"/>
      <c r="IOU12" s="84"/>
      <c r="IOV12" s="84"/>
      <c r="IOW12" s="84"/>
      <c r="IOX12" s="84"/>
      <c r="IOY12" s="84"/>
      <c r="IOZ12" s="84"/>
      <c r="IPA12" s="84"/>
      <c r="IPB12" s="84"/>
      <c r="IPC12" s="84"/>
      <c r="IPD12" s="84"/>
      <c r="IPE12" s="84"/>
      <c r="IPF12" s="84"/>
      <c r="IPG12" s="84"/>
      <c r="IPH12" s="84"/>
      <c r="IPI12" s="84"/>
      <c r="IPJ12" s="84"/>
      <c r="IPK12" s="84"/>
      <c r="IPL12" s="84"/>
      <c r="IPM12" s="84"/>
      <c r="IPN12" s="84"/>
      <c r="IPO12" s="84"/>
      <c r="IPP12" s="84"/>
      <c r="IPQ12" s="84"/>
      <c r="IPR12" s="84"/>
      <c r="IPS12" s="84"/>
      <c r="IPT12" s="84"/>
      <c r="IPU12" s="84"/>
      <c r="IPV12" s="84"/>
      <c r="IPW12" s="84"/>
      <c r="IPX12" s="84"/>
      <c r="IPY12" s="84"/>
      <c r="IPZ12" s="84"/>
      <c r="IQA12" s="84"/>
      <c r="IQB12" s="84"/>
      <c r="IQC12" s="84"/>
      <c r="IQD12" s="84"/>
      <c r="IQE12" s="84"/>
      <c r="IQF12" s="84"/>
      <c r="IQG12" s="84"/>
      <c r="IQH12" s="84"/>
      <c r="IQI12" s="84"/>
      <c r="IQJ12" s="84"/>
      <c r="IQK12" s="84"/>
      <c r="IQL12" s="84"/>
      <c r="IQM12" s="84"/>
      <c r="IQN12" s="84"/>
      <c r="IQO12" s="84"/>
      <c r="IQP12" s="84"/>
      <c r="IQQ12" s="84"/>
      <c r="IQR12" s="84"/>
      <c r="IQS12" s="84"/>
      <c r="IQT12" s="84"/>
      <c r="IQU12" s="84"/>
      <c r="IQV12" s="84"/>
      <c r="IQW12" s="84"/>
      <c r="IQX12" s="84"/>
      <c r="IQY12" s="84"/>
      <c r="IQZ12" s="84"/>
      <c r="IRA12" s="84"/>
      <c r="IRB12" s="84"/>
      <c r="IRC12" s="84"/>
      <c r="IRD12" s="84"/>
      <c r="IRE12" s="84"/>
      <c r="IRF12" s="84"/>
      <c r="IRG12" s="84"/>
      <c r="IRH12" s="84"/>
      <c r="IRI12" s="84"/>
      <c r="IRJ12" s="84"/>
      <c r="IRK12" s="84"/>
      <c r="IRL12" s="84"/>
      <c r="IRM12" s="84"/>
      <c r="IRN12" s="84"/>
      <c r="IRO12" s="84"/>
      <c r="IRP12" s="84"/>
      <c r="IRQ12" s="84"/>
      <c r="IRR12" s="84"/>
      <c r="IRS12" s="84"/>
      <c r="IRT12" s="84"/>
      <c r="IRU12" s="84"/>
      <c r="IRV12" s="84"/>
      <c r="IRW12" s="84"/>
      <c r="IRX12" s="84"/>
      <c r="IRY12" s="84"/>
      <c r="IRZ12" s="84"/>
      <c r="ISA12" s="84"/>
      <c r="ISB12" s="84"/>
      <c r="ISC12" s="84"/>
      <c r="ISD12" s="84"/>
      <c r="ISE12" s="84"/>
      <c r="ISF12" s="84"/>
      <c r="ISG12" s="84"/>
      <c r="ISH12" s="84"/>
      <c r="ISI12" s="84"/>
      <c r="ISJ12" s="84"/>
      <c r="ISK12" s="84"/>
      <c r="ISL12" s="84"/>
      <c r="ISM12" s="84"/>
      <c r="ISN12" s="84"/>
      <c r="ISO12" s="84"/>
      <c r="ISP12" s="84"/>
      <c r="ISQ12" s="84"/>
      <c r="ISR12" s="84"/>
      <c r="ISS12" s="84"/>
      <c r="IST12" s="84"/>
      <c r="ISU12" s="84"/>
      <c r="ISV12" s="84"/>
      <c r="ISW12" s="84"/>
      <c r="ISX12" s="84"/>
      <c r="ISY12" s="84"/>
      <c r="ISZ12" s="84"/>
      <c r="ITA12" s="84"/>
      <c r="ITB12" s="84"/>
      <c r="ITC12" s="84"/>
      <c r="ITD12" s="84"/>
      <c r="ITE12" s="84"/>
      <c r="ITF12" s="84"/>
      <c r="ITG12" s="84"/>
      <c r="ITH12" s="84"/>
      <c r="ITI12" s="84"/>
      <c r="ITJ12" s="84"/>
      <c r="ITK12" s="84"/>
      <c r="ITL12" s="84"/>
      <c r="ITM12" s="84"/>
      <c r="ITN12" s="84"/>
      <c r="ITO12" s="84"/>
      <c r="ITP12" s="84"/>
      <c r="ITQ12" s="84"/>
      <c r="ITR12" s="84"/>
      <c r="ITS12" s="84"/>
      <c r="ITT12" s="84"/>
      <c r="ITU12" s="84"/>
      <c r="ITV12" s="84"/>
      <c r="ITW12" s="84"/>
      <c r="ITX12" s="84"/>
      <c r="ITY12" s="84"/>
      <c r="ITZ12" s="84"/>
      <c r="IUA12" s="84"/>
      <c r="IUB12" s="84"/>
      <c r="IUC12" s="84"/>
      <c r="IUD12" s="84"/>
      <c r="IUE12" s="84"/>
      <c r="IUF12" s="84"/>
      <c r="IUG12" s="84"/>
      <c r="IUH12" s="84"/>
      <c r="IUI12" s="84"/>
      <c r="IUJ12" s="84"/>
      <c r="IUK12" s="84"/>
      <c r="IUL12" s="84"/>
      <c r="IUM12" s="84"/>
      <c r="IUN12" s="84"/>
      <c r="IUO12" s="84"/>
      <c r="IUP12" s="84"/>
      <c r="IUQ12" s="84"/>
      <c r="IUR12" s="84"/>
      <c r="IUS12" s="84"/>
      <c r="IUT12" s="84"/>
      <c r="IUU12" s="84"/>
      <c r="IUV12" s="84"/>
      <c r="IUW12" s="84"/>
      <c r="IUX12" s="84"/>
      <c r="IUY12" s="84"/>
      <c r="IUZ12" s="84"/>
      <c r="IVA12" s="84"/>
      <c r="IVB12" s="84"/>
      <c r="IVC12" s="84"/>
      <c r="IVD12" s="84"/>
      <c r="IVE12" s="84"/>
      <c r="IVF12" s="84"/>
      <c r="IVG12" s="84"/>
      <c r="IVH12" s="84"/>
      <c r="IVI12" s="84"/>
      <c r="IVJ12" s="84"/>
      <c r="IVK12" s="84"/>
      <c r="IVL12" s="84"/>
      <c r="IVM12" s="84"/>
      <c r="IVN12" s="84"/>
      <c r="IVO12" s="84"/>
      <c r="IVP12" s="84"/>
      <c r="IVQ12" s="84"/>
      <c r="IVR12" s="84"/>
      <c r="IVS12" s="84"/>
      <c r="IVT12" s="84"/>
      <c r="IVU12" s="84"/>
      <c r="IVV12" s="84"/>
      <c r="IVW12" s="84"/>
      <c r="IVX12" s="84"/>
      <c r="IVY12" s="84"/>
      <c r="IVZ12" s="84"/>
      <c r="IWA12" s="84"/>
      <c r="IWB12" s="84"/>
      <c r="IWC12" s="84"/>
      <c r="IWD12" s="84"/>
      <c r="IWE12" s="84"/>
      <c r="IWF12" s="84"/>
      <c r="IWG12" s="84"/>
      <c r="IWH12" s="84"/>
      <c r="IWI12" s="84"/>
      <c r="IWJ12" s="84"/>
      <c r="IWK12" s="84"/>
      <c r="IWL12" s="84"/>
      <c r="IWM12" s="84"/>
      <c r="IWN12" s="84"/>
      <c r="IWO12" s="84"/>
      <c r="IWP12" s="84"/>
      <c r="IWQ12" s="84"/>
      <c r="IWR12" s="84"/>
      <c r="IWS12" s="84"/>
      <c r="IWT12" s="84"/>
      <c r="IWU12" s="84"/>
      <c r="IWV12" s="84"/>
      <c r="IWW12" s="84"/>
      <c r="IWX12" s="84"/>
      <c r="IWY12" s="84"/>
      <c r="IWZ12" s="84"/>
      <c r="IXA12" s="84"/>
      <c r="IXB12" s="84"/>
      <c r="IXC12" s="84"/>
      <c r="IXD12" s="84"/>
      <c r="IXE12" s="84"/>
      <c r="IXF12" s="84"/>
      <c r="IXG12" s="84"/>
      <c r="IXH12" s="84"/>
      <c r="IXI12" s="84"/>
      <c r="IXJ12" s="84"/>
      <c r="IXK12" s="84"/>
      <c r="IXL12" s="84"/>
      <c r="IXM12" s="84"/>
      <c r="IXN12" s="84"/>
      <c r="IXO12" s="84"/>
      <c r="IXP12" s="84"/>
      <c r="IXQ12" s="84"/>
      <c r="IXR12" s="84"/>
      <c r="IXS12" s="84"/>
      <c r="IXT12" s="84"/>
      <c r="IXU12" s="84"/>
      <c r="IXV12" s="84"/>
      <c r="IXW12" s="84"/>
      <c r="IXX12" s="84"/>
      <c r="IXY12" s="84"/>
      <c r="IXZ12" s="84"/>
      <c r="IYA12" s="84"/>
      <c r="IYB12" s="84"/>
      <c r="IYC12" s="84"/>
      <c r="IYD12" s="84"/>
      <c r="IYE12" s="84"/>
      <c r="IYF12" s="84"/>
      <c r="IYG12" s="84"/>
      <c r="IYH12" s="84"/>
      <c r="IYI12" s="84"/>
      <c r="IYJ12" s="84"/>
      <c r="IYK12" s="84"/>
      <c r="IYL12" s="84"/>
      <c r="IYM12" s="84"/>
      <c r="IYN12" s="84"/>
      <c r="IYO12" s="84"/>
      <c r="IYP12" s="84"/>
      <c r="IYQ12" s="84"/>
      <c r="IYR12" s="84"/>
      <c r="IYS12" s="84"/>
      <c r="IYT12" s="84"/>
      <c r="IYU12" s="84"/>
      <c r="IYV12" s="84"/>
      <c r="IYW12" s="84"/>
      <c r="IYX12" s="84"/>
      <c r="IYY12" s="84"/>
      <c r="IYZ12" s="84"/>
      <c r="IZA12" s="84"/>
      <c r="IZB12" s="84"/>
      <c r="IZC12" s="84"/>
      <c r="IZD12" s="84"/>
      <c r="IZE12" s="84"/>
      <c r="IZF12" s="84"/>
      <c r="IZG12" s="84"/>
      <c r="IZH12" s="84"/>
      <c r="IZI12" s="84"/>
      <c r="IZJ12" s="84"/>
      <c r="IZK12" s="84"/>
      <c r="IZL12" s="84"/>
      <c r="IZM12" s="84"/>
      <c r="IZN12" s="84"/>
      <c r="IZO12" s="84"/>
      <c r="IZP12" s="84"/>
      <c r="IZQ12" s="84"/>
      <c r="IZR12" s="84"/>
      <c r="IZS12" s="84"/>
      <c r="IZT12" s="84"/>
      <c r="IZU12" s="84"/>
      <c r="IZV12" s="84"/>
      <c r="IZW12" s="84"/>
      <c r="IZX12" s="84"/>
      <c r="IZY12" s="84"/>
      <c r="IZZ12" s="84"/>
      <c r="JAA12" s="84"/>
      <c r="JAB12" s="84"/>
      <c r="JAC12" s="84"/>
      <c r="JAD12" s="84"/>
      <c r="JAE12" s="84"/>
      <c r="JAF12" s="84"/>
      <c r="JAG12" s="84"/>
      <c r="JAH12" s="84"/>
      <c r="JAI12" s="84"/>
      <c r="JAJ12" s="84"/>
      <c r="JAK12" s="84"/>
      <c r="JAL12" s="84"/>
      <c r="JAM12" s="84"/>
      <c r="JAN12" s="84"/>
      <c r="JAO12" s="84"/>
      <c r="JAP12" s="84"/>
      <c r="JAQ12" s="84"/>
      <c r="JAR12" s="84"/>
      <c r="JAS12" s="84"/>
      <c r="JAT12" s="84"/>
      <c r="JAU12" s="84"/>
      <c r="JAV12" s="84"/>
      <c r="JAW12" s="84"/>
      <c r="JAX12" s="84"/>
      <c r="JAY12" s="84"/>
      <c r="JAZ12" s="84"/>
      <c r="JBA12" s="84"/>
      <c r="JBB12" s="84"/>
      <c r="JBC12" s="84"/>
      <c r="JBD12" s="84"/>
      <c r="JBE12" s="84"/>
      <c r="JBF12" s="84"/>
      <c r="JBG12" s="84"/>
      <c r="JBH12" s="84"/>
      <c r="JBI12" s="84"/>
      <c r="JBJ12" s="84"/>
      <c r="JBK12" s="84"/>
      <c r="JBL12" s="84"/>
      <c r="JBM12" s="84"/>
      <c r="JBN12" s="84"/>
      <c r="JBO12" s="84"/>
      <c r="JBP12" s="84"/>
      <c r="JBQ12" s="84"/>
      <c r="JBR12" s="84"/>
      <c r="JBS12" s="84"/>
      <c r="JBT12" s="84"/>
      <c r="JBU12" s="84"/>
      <c r="JBV12" s="84"/>
      <c r="JBW12" s="84"/>
      <c r="JBX12" s="84"/>
      <c r="JBY12" s="84"/>
      <c r="JBZ12" s="84"/>
      <c r="JCA12" s="84"/>
      <c r="JCB12" s="84"/>
      <c r="JCC12" s="84"/>
      <c r="JCD12" s="84"/>
      <c r="JCE12" s="84"/>
      <c r="JCF12" s="84"/>
      <c r="JCG12" s="84"/>
      <c r="JCH12" s="84"/>
      <c r="JCI12" s="84"/>
      <c r="JCJ12" s="84"/>
      <c r="JCK12" s="84"/>
      <c r="JCL12" s="84"/>
      <c r="JCM12" s="84"/>
      <c r="JCN12" s="84"/>
      <c r="JCO12" s="84"/>
      <c r="JCP12" s="84"/>
      <c r="JCQ12" s="84"/>
      <c r="JCR12" s="84"/>
      <c r="JCS12" s="84"/>
      <c r="JCT12" s="84"/>
      <c r="JCU12" s="84"/>
      <c r="JCV12" s="84"/>
      <c r="JCW12" s="84"/>
      <c r="JCX12" s="84"/>
      <c r="JCY12" s="84"/>
      <c r="JCZ12" s="84"/>
      <c r="JDA12" s="84"/>
      <c r="JDB12" s="84"/>
      <c r="JDC12" s="84"/>
      <c r="JDD12" s="84"/>
      <c r="JDE12" s="84"/>
      <c r="JDF12" s="84"/>
      <c r="JDG12" s="84"/>
      <c r="JDH12" s="84"/>
      <c r="JDI12" s="84"/>
      <c r="JDJ12" s="84"/>
      <c r="JDK12" s="84"/>
      <c r="JDL12" s="84"/>
      <c r="JDM12" s="84"/>
      <c r="JDN12" s="84"/>
      <c r="JDO12" s="84"/>
      <c r="JDP12" s="84"/>
      <c r="JDQ12" s="84"/>
      <c r="JDR12" s="84"/>
      <c r="JDS12" s="84"/>
      <c r="JDT12" s="84"/>
      <c r="JDU12" s="84"/>
      <c r="JDV12" s="84"/>
      <c r="JDW12" s="84"/>
      <c r="JDX12" s="84"/>
      <c r="JDY12" s="84"/>
      <c r="JDZ12" s="84"/>
      <c r="JEA12" s="84"/>
      <c r="JEB12" s="84"/>
      <c r="JEC12" s="84"/>
      <c r="JED12" s="84"/>
      <c r="JEE12" s="84"/>
      <c r="JEF12" s="84"/>
      <c r="JEG12" s="84"/>
      <c r="JEH12" s="84"/>
      <c r="JEI12" s="84"/>
      <c r="JEJ12" s="84"/>
      <c r="JEK12" s="84"/>
      <c r="JEL12" s="84"/>
      <c r="JEM12" s="84"/>
      <c r="JEN12" s="84"/>
      <c r="JEO12" s="84"/>
      <c r="JEP12" s="84"/>
      <c r="JEQ12" s="84"/>
      <c r="JER12" s="84"/>
      <c r="JES12" s="84"/>
      <c r="JET12" s="84"/>
      <c r="JEU12" s="84"/>
      <c r="JEV12" s="84"/>
      <c r="JEW12" s="84"/>
      <c r="JEX12" s="84"/>
      <c r="JEY12" s="84"/>
      <c r="JEZ12" s="84"/>
      <c r="JFA12" s="84"/>
      <c r="JFB12" s="84"/>
      <c r="JFC12" s="84"/>
      <c r="JFD12" s="84"/>
      <c r="JFE12" s="84"/>
      <c r="JFF12" s="84"/>
      <c r="JFG12" s="84"/>
      <c r="JFH12" s="84"/>
      <c r="JFI12" s="84"/>
      <c r="JFJ12" s="84"/>
      <c r="JFK12" s="84"/>
      <c r="JFL12" s="84"/>
      <c r="JFM12" s="84"/>
      <c r="JFN12" s="84"/>
      <c r="JFO12" s="84"/>
      <c r="JFP12" s="84"/>
      <c r="JFQ12" s="84"/>
      <c r="JFR12" s="84"/>
      <c r="JFS12" s="84"/>
      <c r="JFT12" s="84"/>
      <c r="JFU12" s="84"/>
      <c r="JFV12" s="84"/>
      <c r="JFW12" s="84"/>
      <c r="JFX12" s="84"/>
      <c r="JFY12" s="84"/>
      <c r="JFZ12" s="84"/>
      <c r="JGA12" s="84"/>
      <c r="JGB12" s="84"/>
      <c r="JGC12" s="84"/>
      <c r="JGD12" s="84"/>
      <c r="JGE12" s="84"/>
      <c r="JGF12" s="84"/>
      <c r="JGG12" s="84"/>
      <c r="JGH12" s="84"/>
      <c r="JGI12" s="84"/>
      <c r="JGJ12" s="84"/>
      <c r="JGK12" s="84"/>
      <c r="JGL12" s="84"/>
      <c r="JGM12" s="84"/>
      <c r="JGN12" s="84"/>
      <c r="JGO12" s="84"/>
      <c r="JGP12" s="84"/>
      <c r="JGQ12" s="84"/>
      <c r="JGR12" s="84"/>
      <c r="JGS12" s="84"/>
      <c r="JGT12" s="84"/>
      <c r="JGU12" s="84"/>
      <c r="JGV12" s="84"/>
      <c r="JGW12" s="84"/>
      <c r="JGX12" s="84"/>
      <c r="JGY12" s="84"/>
      <c r="JGZ12" s="84"/>
      <c r="JHA12" s="84"/>
      <c r="JHB12" s="84"/>
      <c r="JHC12" s="84"/>
      <c r="JHD12" s="84"/>
      <c r="JHE12" s="84"/>
      <c r="JHF12" s="84"/>
      <c r="JHG12" s="84"/>
      <c r="JHH12" s="84"/>
      <c r="JHI12" s="84"/>
      <c r="JHJ12" s="84"/>
      <c r="JHK12" s="84"/>
      <c r="JHL12" s="84"/>
      <c r="JHM12" s="84"/>
      <c r="JHN12" s="84"/>
      <c r="JHO12" s="84"/>
      <c r="JHP12" s="84"/>
      <c r="JHQ12" s="84"/>
      <c r="JHR12" s="84"/>
      <c r="JHS12" s="84"/>
      <c r="JHT12" s="84"/>
      <c r="JHU12" s="84"/>
      <c r="JHV12" s="84"/>
      <c r="JHW12" s="84"/>
      <c r="JHX12" s="84"/>
      <c r="JHY12" s="84"/>
      <c r="JHZ12" s="84"/>
      <c r="JIA12" s="84"/>
      <c r="JIB12" s="84"/>
      <c r="JIC12" s="84"/>
      <c r="JID12" s="84"/>
      <c r="JIE12" s="84"/>
      <c r="JIF12" s="84"/>
      <c r="JIG12" s="84"/>
      <c r="JIH12" s="84"/>
      <c r="JII12" s="84"/>
      <c r="JIJ12" s="84"/>
      <c r="JIK12" s="84"/>
      <c r="JIL12" s="84"/>
      <c r="JIM12" s="84"/>
      <c r="JIN12" s="84"/>
      <c r="JIO12" s="84"/>
      <c r="JIP12" s="84"/>
      <c r="JIQ12" s="84"/>
      <c r="JIR12" s="84"/>
      <c r="JIS12" s="84"/>
      <c r="JIT12" s="84"/>
      <c r="JIU12" s="84"/>
      <c r="JIV12" s="84"/>
      <c r="JIW12" s="84"/>
      <c r="JIX12" s="84"/>
      <c r="JIY12" s="84"/>
      <c r="JIZ12" s="84"/>
      <c r="JJA12" s="84"/>
      <c r="JJB12" s="84"/>
      <c r="JJC12" s="84"/>
      <c r="JJD12" s="84"/>
      <c r="JJE12" s="84"/>
      <c r="JJF12" s="84"/>
      <c r="JJG12" s="84"/>
      <c r="JJH12" s="84"/>
      <c r="JJI12" s="84"/>
      <c r="JJJ12" s="84"/>
      <c r="JJK12" s="84"/>
      <c r="JJL12" s="84"/>
      <c r="JJM12" s="84"/>
      <c r="JJN12" s="84"/>
      <c r="JJO12" s="84"/>
      <c r="JJP12" s="84"/>
      <c r="JJQ12" s="84"/>
      <c r="JJR12" s="84"/>
      <c r="JJS12" s="84"/>
      <c r="JJT12" s="84"/>
      <c r="JJU12" s="84"/>
      <c r="JJV12" s="84"/>
      <c r="JJW12" s="84"/>
      <c r="JJX12" s="84"/>
      <c r="JJY12" s="84"/>
      <c r="JJZ12" s="84"/>
      <c r="JKA12" s="84"/>
      <c r="JKB12" s="84"/>
      <c r="JKC12" s="84"/>
      <c r="JKD12" s="84"/>
      <c r="JKE12" s="84"/>
      <c r="JKF12" s="84"/>
      <c r="JKG12" s="84"/>
      <c r="JKH12" s="84"/>
      <c r="JKI12" s="84"/>
      <c r="JKJ12" s="84"/>
      <c r="JKK12" s="84"/>
      <c r="JKL12" s="84"/>
      <c r="JKM12" s="84"/>
      <c r="JKN12" s="84"/>
      <c r="JKO12" s="84"/>
      <c r="JKP12" s="84"/>
      <c r="JKQ12" s="84"/>
      <c r="JKR12" s="84"/>
      <c r="JKS12" s="84"/>
      <c r="JKT12" s="84"/>
      <c r="JKU12" s="84"/>
      <c r="JKV12" s="84"/>
      <c r="JKW12" s="84"/>
      <c r="JKX12" s="84"/>
      <c r="JKY12" s="84"/>
      <c r="JKZ12" s="84"/>
      <c r="JLA12" s="84"/>
      <c r="JLB12" s="84"/>
      <c r="JLC12" s="84"/>
      <c r="JLD12" s="84"/>
      <c r="JLE12" s="84"/>
      <c r="JLF12" s="84"/>
      <c r="JLG12" s="84"/>
      <c r="JLH12" s="84"/>
      <c r="JLI12" s="84"/>
      <c r="JLJ12" s="84"/>
      <c r="JLK12" s="84"/>
      <c r="JLL12" s="84"/>
      <c r="JLM12" s="84"/>
      <c r="JLN12" s="84"/>
      <c r="JLO12" s="84"/>
      <c r="JLP12" s="84"/>
      <c r="JLQ12" s="84"/>
      <c r="JLR12" s="84"/>
      <c r="JLS12" s="84"/>
      <c r="JLT12" s="84"/>
      <c r="JLU12" s="84"/>
      <c r="JLV12" s="84"/>
      <c r="JLW12" s="84"/>
      <c r="JLX12" s="84"/>
      <c r="JLY12" s="84"/>
      <c r="JLZ12" s="84"/>
      <c r="JMA12" s="84"/>
      <c r="JMB12" s="84"/>
      <c r="JMC12" s="84"/>
      <c r="JMD12" s="84"/>
      <c r="JME12" s="84"/>
      <c r="JMF12" s="84"/>
      <c r="JMG12" s="84"/>
      <c r="JMH12" s="84"/>
      <c r="JMI12" s="84"/>
      <c r="JMJ12" s="84"/>
      <c r="JMK12" s="84"/>
      <c r="JML12" s="84"/>
      <c r="JMM12" s="84"/>
      <c r="JMN12" s="84"/>
      <c r="JMO12" s="84"/>
      <c r="JMP12" s="84"/>
      <c r="JMQ12" s="84"/>
      <c r="JMR12" s="84"/>
      <c r="JMS12" s="84"/>
      <c r="JMT12" s="84"/>
      <c r="JMU12" s="84"/>
      <c r="JMV12" s="84"/>
      <c r="JMW12" s="84"/>
      <c r="JMX12" s="84"/>
      <c r="JMY12" s="84"/>
      <c r="JMZ12" s="84"/>
      <c r="JNA12" s="84"/>
      <c r="JNB12" s="84"/>
      <c r="JNC12" s="84"/>
      <c r="JND12" s="84"/>
      <c r="JNE12" s="84"/>
      <c r="JNF12" s="84"/>
      <c r="JNG12" s="84"/>
      <c r="JNH12" s="84"/>
      <c r="JNI12" s="84"/>
      <c r="JNJ12" s="84"/>
      <c r="JNK12" s="84"/>
      <c r="JNL12" s="84"/>
      <c r="JNM12" s="84"/>
      <c r="JNN12" s="84"/>
      <c r="JNO12" s="84"/>
      <c r="JNP12" s="84"/>
      <c r="JNQ12" s="84"/>
      <c r="JNR12" s="84"/>
      <c r="JNS12" s="84"/>
      <c r="JNT12" s="84"/>
      <c r="JNU12" s="84"/>
      <c r="JNV12" s="84"/>
      <c r="JNW12" s="84"/>
      <c r="JNX12" s="84"/>
      <c r="JNY12" s="84"/>
      <c r="JNZ12" s="84"/>
      <c r="JOA12" s="84"/>
      <c r="JOB12" s="84"/>
      <c r="JOC12" s="84"/>
      <c r="JOD12" s="84"/>
      <c r="JOE12" s="84"/>
      <c r="JOF12" s="84"/>
      <c r="JOG12" s="84"/>
      <c r="JOH12" s="84"/>
      <c r="JOI12" s="84"/>
      <c r="JOJ12" s="84"/>
      <c r="JOK12" s="84"/>
      <c r="JOL12" s="84"/>
      <c r="JOM12" s="84"/>
      <c r="JON12" s="84"/>
      <c r="JOO12" s="84"/>
      <c r="JOP12" s="84"/>
      <c r="JOQ12" s="84"/>
      <c r="JOR12" s="84"/>
      <c r="JOS12" s="84"/>
      <c r="JOT12" s="84"/>
      <c r="JOU12" s="84"/>
      <c r="JOV12" s="84"/>
      <c r="JOW12" s="84"/>
      <c r="JOX12" s="84"/>
      <c r="JOY12" s="84"/>
      <c r="JOZ12" s="84"/>
      <c r="JPA12" s="84"/>
      <c r="JPB12" s="84"/>
      <c r="JPC12" s="84"/>
      <c r="JPD12" s="84"/>
      <c r="JPE12" s="84"/>
      <c r="JPF12" s="84"/>
      <c r="JPG12" s="84"/>
      <c r="JPH12" s="84"/>
      <c r="JPI12" s="84"/>
      <c r="JPJ12" s="84"/>
      <c r="JPK12" s="84"/>
      <c r="JPL12" s="84"/>
      <c r="JPM12" s="84"/>
      <c r="JPN12" s="84"/>
      <c r="JPO12" s="84"/>
      <c r="JPP12" s="84"/>
      <c r="JPQ12" s="84"/>
      <c r="JPR12" s="84"/>
      <c r="JPS12" s="84"/>
      <c r="JPT12" s="84"/>
      <c r="JPU12" s="84"/>
      <c r="JPV12" s="84"/>
      <c r="JPW12" s="84"/>
      <c r="JPX12" s="84"/>
      <c r="JPY12" s="84"/>
      <c r="JPZ12" s="84"/>
      <c r="JQA12" s="84"/>
      <c r="JQB12" s="84"/>
      <c r="JQC12" s="84"/>
      <c r="JQD12" s="84"/>
      <c r="JQE12" s="84"/>
      <c r="JQF12" s="84"/>
      <c r="JQG12" s="84"/>
      <c r="JQH12" s="84"/>
      <c r="JQI12" s="84"/>
      <c r="JQJ12" s="84"/>
      <c r="JQK12" s="84"/>
      <c r="JQL12" s="84"/>
      <c r="JQM12" s="84"/>
      <c r="JQN12" s="84"/>
      <c r="JQO12" s="84"/>
      <c r="JQP12" s="84"/>
      <c r="JQQ12" s="84"/>
      <c r="JQR12" s="84"/>
      <c r="JQS12" s="84"/>
      <c r="JQT12" s="84"/>
      <c r="JQU12" s="84"/>
      <c r="JQV12" s="84"/>
      <c r="JQW12" s="84"/>
      <c r="JQX12" s="84"/>
      <c r="JQY12" s="84"/>
      <c r="JQZ12" s="84"/>
      <c r="JRA12" s="84"/>
      <c r="JRB12" s="84"/>
      <c r="JRC12" s="84"/>
      <c r="JRD12" s="84"/>
      <c r="JRE12" s="84"/>
      <c r="JRF12" s="84"/>
      <c r="JRG12" s="84"/>
      <c r="JRH12" s="84"/>
      <c r="JRI12" s="84"/>
      <c r="JRJ12" s="84"/>
      <c r="JRK12" s="84"/>
      <c r="JRL12" s="84"/>
      <c r="JRM12" s="84"/>
      <c r="JRN12" s="84"/>
      <c r="JRO12" s="84"/>
      <c r="JRP12" s="84"/>
      <c r="JRQ12" s="84"/>
      <c r="JRR12" s="84"/>
      <c r="JRS12" s="84"/>
      <c r="JRT12" s="84"/>
      <c r="JRU12" s="84"/>
      <c r="JRV12" s="84"/>
      <c r="JRW12" s="84"/>
      <c r="JRX12" s="84"/>
      <c r="JRY12" s="84"/>
      <c r="JRZ12" s="84"/>
      <c r="JSA12" s="84"/>
      <c r="JSB12" s="84"/>
      <c r="JSC12" s="84"/>
      <c r="JSD12" s="84"/>
      <c r="JSE12" s="84"/>
      <c r="JSF12" s="84"/>
      <c r="JSG12" s="84"/>
      <c r="JSH12" s="84"/>
      <c r="JSI12" s="84"/>
      <c r="JSJ12" s="84"/>
      <c r="JSK12" s="84"/>
      <c r="JSL12" s="84"/>
      <c r="JSM12" s="84"/>
      <c r="JSN12" s="84"/>
      <c r="JSO12" s="84"/>
      <c r="JSP12" s="84"/>
      <c r="JSQ12" s="84"/>
      <c r="JSR12" s="84"/>
      <c r="JSS12" s="84"/>
      <c r="JST12" s="84"/>
      <c r="JSU12" s="84"/>
      <c r="JSV12" s="84"/>
      <c r="JSW12" s="84"/>
      <c r="JSX12" s="84"/>
      <c r="JSY12" s="84"/>
      <c r="JSZ12" s="84"/>
      <c r="JTA12" s="84"/>
      <c r="JTB12" s="84"/>
      <c r="JTC12" s="84"/>
      <c r="JTD12" s="84"/>
      <c r="JTE12" s="84"/>
      <c r="JTF12" s="84"/>
      <c r="JTG12" s="84"/>
      <c r="JTH12" s="84"/>
      <c r="JTI12" s="84"/>
      <c r="JTJ12" s="84"/>
      <c r="JTK12" s="84"/>
      <c r="JTL12" s="84"/>
      <c r="JTM12" s="84"/>
      <c r="JTN12" s="84"/>
      <c r="JTO12" s="84"/>
      <c r="JTP12" s="84"/>
      <c r="JTQ12" s="84"/>
      <c r="JTR12" s="84"/>
      <c r="JTS12" s="84"/>
      <c r="JTT12" s="84"/>
      <c r="JTU12" s="84"/>
      <c r="JTV12" s="84"/>
      <c r="JTW12" s="84"/>
      <c r="JTX12" s="84"/>
      <c r="JTY12" s="84"/>
      <c r="JTZ12" s="84"/>
      <c r="JUA12" s="84"/>
      <c r="JUB12" s="84"/>
      <c r="JUC12" s="84"/>
      <c r="JUD12" s="84"/>
      <c r="JUE12" s="84"/>
      <c r="JUF12" s="84"/>
      <c r="JUG12" s="84"/>
      <c r="JUH12" s="84"/>
      <c r="JUI12" s="84"/>
      <c r="JUJ12" s="84"/>
      <c r="JUK12" s="84"/>
      <c r="JUL12" s="84"/>
      <c r="JUM12" s="84"/>
      <c r="JUN12" s="84"/>
      <c r="JUO12" s="84"/>
      <c r="JUP12" s="84"/>
      <c r="JUQ12" s="84"/>
      <c r="JUR12" s="84"/>
      <c r="JUS12" s="84"/>
      <c r="JUT12" s="84"/>
      <c r="JUU12" s="84"/>
      <c r="JUV12" s="84"/>
      <c r="JUW12" s="84"/>
      <c r="JUX12" s="84"/>
      <c r="JUY12" s="84"/>
      <c r="JUZ12" s="84"/>
      <c r="JVA12" s="84"/>
      <c r="JVB12" s="84"/>
      <c r="JVC12" s="84"/>
      <c r="JVD12" s="84"/>
      <c r="JVE12" s="84"/>
      <c r="JVF12" s="84"/>
      <c r="JVG12" s="84"/>
      <c r="JVH12" s="84"/>
      <c r="JVI12" s="84"/>
      <c r="JVJ12" s="84"/>
      <c r="JVK12" s="84"/>
      <c r="JVL12" s="84"/>
      <c r="JVM12" s="84"/>
      <c r="JVN12" s="84"/>
      <c r="JVO12" s="84"/>
      <c r="JVP12" s="84"/>
      <c r="JVQ12" s="84"/>
      <c r="JVR12" s="84"/>
      <c r="JVS12" s="84"/>
      <c r="JVT12" s="84"/>
      <c r="JVU12" s="84"/>
      <c r="JVV12" s="84"/>
      <c r="JVW12" s="84"/>
      <c r="JVX12" s="84"/>
      <c r="JVY12" s="84"/>
      <c r="JVZ12" s="84"/>
      <c r="JWA12" s="84"/>
      <c r="JWB12" s="84"/>
      <c r="JWC12" s="84"/>
      <c r="JWD12" s="84"/>
      <c r="JWE12" s="84"/>
      <c r="JWF12" s="84"/>
      <c r="JWG12" s="84"/>
      <c r="JWH12" s="84"/>
      <c r="JWI12" s="84"/>
      <c r="JWJ12" s="84"/>
      <c r="JWK12" s="84"/>
      <c r="JWL12" s="84"/>
      <c r="JWM12" s="84"/>
      <c r="JWN12" s="84"/>
      <c r="JWO12" s="84"/>
      <c r="JWP12" s="84"/>
      <c r="JWQ12" s="84"/>
      <c r="JWR12" s="84"/>
      <c r="JWS12" s="84"/>
      <c r="JWT12" s="84"/>
      <c r="JWU12" s="84"/>
      <c r="JWV12" s="84"/>
      <c r="JWW12" s="84"/>
      <c r="JWX12" s="84"/>
      <c r="JWY12" s="84"/>
      <c r="JWZ12" s="84"/>
      <c r="JXA12" s="84"/>
      <c r="JXB12" s="84"/>
      <c r="JXC12" s="84"/>
      <c r="JXD12" s="84"/>
      <c r="JXE12" s="84"/>
      <c r="JXF12" s="84"/>
      <c r="JXG12" s="84"/>
      <c r="JXH12" s="84"/>
      <c r="JXI12" s="84"/>
      <c r="JXJ12" s="84"/>
      <c r="JXK12" s="84"/>
      <c r="JXL12" s="84"/>
      <c r="JXM12" s="84"/>
      <c r="JXN12" s="84"/>
      <c r="JXO12" s="84"/>
      <c r="JXP12" s="84"/>
      <c r="JXQ12" s="84"/>
      <c r="JXR12" s="84"/>
      <c r="JXS12" s="84"/>
      <c r="JXT12" s="84"/>
      <c r="JXU12" s="84"/>
      <c r="JXV12" s="84"/>
      <c r="JXW12" s="84"/>
      <c r="JXX12" s="84"/>
      <c r="JXY12" s="84"/>
      <c r="JXZ12" s="84"/>
      <c r="JYA12" s="84"/>
      <c r="JYB12" s="84"/>
      <c r="JYC12" s="84"/>
      <c r="JYD12" s="84"/>
      <c r="JYE12" s="84"/>
      <c r="JYF12" s="84"/>
      <c r="JYG12" s="84"/>
      <c r="JYH12" s="84"/>
      <c r="JYI12" s="84"/>
      <c r="JYJ12" s="84"/>
      <c r="JYK12" s="84"/>
      <c r="JYL12" s="84"/>
      <c r="JYM12" s="84"/>
      <c r="JYN12" s="84"/>
      <c r="JYO12" s="84"/>
      <c r="JYP12" s="84"/>
      <c r="JYQ12" s="84"/>
      <c r="JYR12" s="84"/>
      <c r="JYS12" s="84"/>
      <c r="JYT12" s="84"/>
      <c r="JYU12" s="84"/>
      <c r="JYV12" s="84"/>
      <c r="JYW12" s="84"/>
      <c r="JYX12" s="84"/>
      <c r="JYY12" s="84"/>
      <c r="JYZ12" s="84"/>
      <c r="JZA12" s="84"/>
      <c r="JZB12" s="84"/>
      <c r="JZC12" s="84"/>
      <c r="JZD12" s="84"/>
      <c r="JZE12" s="84"/>
      <c r="JZF12" s="84"/>
      <c r="JZG12" s="84"/>
      <c r="JZH12" s="84"/>
      <c r="JZI12" s="84"/>
      <c r="JZJ12" s="84"/>
      <c r="JZK12" s="84"/>
      <c r="JZL12" s="84"/>
      <c r="JZM12" s="84"/>
      <c r="JZN12" s="84"/>
      <c r="JZO12" s="84"/>
      <c r="JZP12" s="84"/>
      <c r="JZQ12" s="84"/>
      <c r="JZR12" s="84"/>
      <c r="JZS12" s="84"/>
      <c r="JZT12" s="84"/>
      <c r="JZU12" s="84"/>
      <c r="JZV12" s="84"/>
      <c r="JZW12" s="84"/>
      <c r="JZX12" s="84"/>
      <c r="JZY12" s="84"/>
      <c r="JZZ12" s="84"/>
      <c r="KAA12" s="84"/>
      <c r="KAB12" s="84"/>
      <c r="KAC12" s="84"/>
      <c r="KAD12" s="84"/>
      <c r="KAE12" s="84"/>
      <c r="KAF12" s="84"/>
      <c r="KAG12" s="84"/>
      <c r="KAH12" s="84"/>
      <c r="KAI12" s="84"/>
      <c r="KAJ12" s="84"/>
      <c r="KAK12" s="84"/>
      <c r="KAL12" s="84"/>
      <c r="KAM12" s="84"/>
      <c r="KAN12" s="84"/>
      <c r="KAO12" s="84"/>
      <c r="KAP12" s="84"/>
      <c r="KAQ12" s="84"/>
      <c r="KAR12" s="84"/>
      <c r="KAS12" s="84"/>
      <c r="KAT12" s="84"/>
      <c r="KAU12" s="84"/>
      <c r="KAV12" s="84"/>
      <c r="KAW12" s="84"/>
      <c r="KAX12" s="84"/>
      <c r="KAY12" s="84"/>
      <c r="KAZ12" s="84"/>
      <c r="KBA12" s="84"/>
      <c r="KBB12" s="84"/>
      <c r="KBC12" s="84"/>
      <c r="KBD12" s="84"/>
      <c r="KBE12" s="84"/>
      <c r="KBF12" s="84"/>
      <c r="KBG12" s="84"/>
      <c r="KBH12" s="84"/>
      <c r="KBI12" s="84"/>
      <c r="KBJ12" s="84"/>
      <c r="KBK12" s="84"/>
      <c r="KBL12" s="84"/>
      <c r="KBM12" s="84"/>
      <c r="KBN12" s="84"/>
      <c r="KBO12" s="84"/>
      <c r="KBP12" s="84"/>
      <c r="KBQ12" s="84"/>
      <c r="KBR12" s="84"/>
      <c r="KBS12" s="84"/>
      <c r="KBT12" s="84"/>
      <c r="KBU12" s="84"/>
      <c r="KBV12" s="84"/>
      <c r="KBW12" s="84"/>
      <c r="KBX12" s="84"/>
      <c r="KBY12" s="84"/>
      <c r="KBZ12" s="84"/>
      <c r="KCA12" s="84"/>
      <c r="KCB12" s="84"/>
      <c r="KCC12" s="84"/>
      <c r="KCD12" s="84"/>
      <c r="KCE12" s="84"/>
      <c r="KCF12" s="84"/>
      <c r="KCG12" s="84"/>
      <c r="KCH12" s="84"/>
      <c r="KCI12" s="84"/>
      <c r="KCJ12" s="84"/>
      <c r="KCK12" s="84"/>
      <c r="KCL12" s="84"/>
      <c r="KCM12" s="84"/>
      <c r="KCN12" s="84"/>
      <c r="KCO12" s="84"/>
      <c r="KCP12" s="84"/>
      <c r="KCQ12" s="84"/>
      <c r="KCR12" s="84"/>
      <c r="KCS12" s="84"/>
      <c r="KCT12" s="84"/>
      <c r="KCU12" s="84"/>
      <c r="KCV12" s="84"/>
      <c r="KCW12" s="84"/>
      <c r="KCX12" s="84"/>
      <c r="KCY12" s="84"/>
      <c r="KCZ12" s="84"/>
      <c r="KDA12" s="84"/>
      <c r="KDB12" s="84"/>
      <c r="KDC12" s="84"/>
      <c r="KDD12" s="84"/>
      <c r="KDE12" s="84"/>
      <c r="KDF12" s="84"/>
      <c r="KDG12" s="84"/>
      <c r="KDH12" s="84"/>
      <c r="KDI12" s="84"/>
      <c r="KDJ12" s="84"/>
      <c r="KDK12" s="84"/>
      <c r="KDL12" s="84"/>
      <c r="KDM12" s="84"/>
      <c r="KDN12" s="84"/>
      <c r="KDO12" s="84"/>
      <c r="KDP12" s="84"/>
      <c r="KDQ12" s="84"/>
      <c r="KDR12" s="84"/>
      <c r="KDS12" s="84"/>
      <c r="KDT12" s="84"/>
      <c r="KDU12" s="84"/>
      <c r="KDV12" s="84"/>
      <c r="KDW12" s="84"/>
      <c r="KDX12" s="84"/>
      <c r="KDY12" s="84"/>
      <c r="KDZ12" s="84"/>
      <c r="KEA12" s="84"/>
      <c r="KEB12" s="84"/>
      <c r="KEC12" s="84"/>
      <c r="KED12" s="84"/>
      <c r="KEE12" s="84"/>
      <c r="KEF12" s="84"/>
      <c r="KEG12" s="84"/>
      <c r="KEH12" s="84"/>
      <c r="KEI12" s="84"/>
      <c r="KEJ12" s="84"/>
      <c r="KEK12" s="84"/>
      <c r="KEL12" s="84"/>
      <c r="KEM12" s="84"/>
      <c r="KEN12" s="84"/>
      <c r="KEO12" s="84"/>
      <c r="KEP12" s="84"/>
      <c r="KEQ12" s="84"/>
      <c r="KER12" s="84"/>
      <c r="KES12" s="84"/>
      <c r="KET12" s="84"/>
      <c r="KEU12" s="84"/>
      <c r="KEV12" s="84"/>
      <c r="KEW12" s="84"/>
      <c r="KEX12" s="84"/>
      <c r="KEY12" s="84"/>
      <c r="KEZ12" s="84"/>
      <c r="KFA12" s="84"/>
      <c r="KFB12" s="84"/>
      <c r="KFC12" s="84"/>
      <c r="KFD12" s="84"/>
      <c r="KFE12" s="84"/>
      <c r="KFF12" s="84"/>
      <c r="KFG12" s="84"/>
      <c r="KFH12" s="84"/>
      <c r="KFI12" s="84"/>
      <c r="KFJ12" s="84"/>
      <c r="KFK12" s="84"/>
      <c r="KFL12" s="84"/>
      <c r="KFM12" s="84"/>
      <c r="KFN12" s="84"/>
      <c r="KFO12" s="84"/>
      <c r="KFP12" s="84"/>
      <c r="KFQ12" s="84"/>
      <c r="KFR12" s="84"/>
      <c r="KFS12" s="84"/>
      <c r="KFT12" s="84"/>
      <c r="KFU12" s="84"/>
      <c r="KFV12" s="84"/>
      <c r="KFW12" s="84"/>
      <c r="KFX12" s="84"/>
      <c r="KFY12" s="84"/>
      <c r="KFZ12" s="84"/>
      <c r="KGA12" s="84"/>
      <c r="KGB12" s="84"/>
      <c r="KGC12" s="84"/>
      <c r="KGD12" s="84"/>
      <c r="KGE12" s="84"/>
      <c r="KGF12" s="84"/>
      <c r="KGG12" s="84"/>
      <c r="KGH12" s="84"/>
      <c r="KGI12" s="84"/>
      <c r="KGJ12" s="84"/>
      <c r="KGK12" s="84"/>
      <c r="KGL12" s="84"/>
      <c r="KGM12" s="84"/>
      <c r="KGN12" s="84"/>
      <c r="KGO12" s="84"/>
      <c r="KGP12" s="84"/>
      <c r="KGQ12" s="84"/>
      <c r="KGR12" s="84"/>
      <c r="KGS12" s="84"/>
      <c r="KGT12" s="84"/>
      <c r="KGU12" s="84"/>
      <c r="KGV12" s="84"/>
      <c r="KGW12" s="84"/>
      <c r="KGX12" s="84"/>
      <c r="KGY12" s="84"/>
      <c r="KGZ12" s="84"/>
      <c r="KHA12" s="84"/>
      <c r="KHB12" s="84"/>
      <c r="KHC12" s="84"/>
      <c r="KHD12" s="84"/>
      <c r="KHE12" s="84"/>
      <c r="KHF12" s="84"/>
      <c r="KHG12" s="84"/>
      <c r="KHH12" s="84"/>
      <c r="KHI12" s="84"/>
      <c r="KHJ12" s="84"/>
      <c r="KHK12" s="84"/>
      <c r="KHL12" s="84"/>
      <c r="KHM12" s="84"/>
      <c r="KHN12" s="84"/>
      <c r="KHO12" s="84"/>
      <c r="KHP12" s="84"/>
      <c r="KHQ12" s="84"/>
      <c r="KHR12" s="84"/>
      <c r="KHS12" s="84"/>
      <c r="KHT12" s="84"/>
      <c r="KHU12" s="84"/>
      <c r="KHV12" s="84"/>
      <c r="KHW12" s="84"/>
      <c r="KHX12" s="84"/>
      <c r="KHY12" s="84"/>
      <c r="KHZ12" s="84"/>
      <c r="KIA12" s="84"/>
      <c r="KIB12" s="84"/>
      <c r="KIC12" s="84"/>
      <c r="KID12" s="84"/>
      <c r="KIE12" s="84"/>
      <c r="KIF12" s="84"/>
      <c r="KIG12" s="84"/>
      <c r="KIH12" s="84"/>
      <c r="KII12" s="84"/>
      <c r="KIJ12" s="84"/>
      <c r="KIK12" s="84"/>
      <c r="KIL12" s="84"/>
      <c r="KIM12" s="84"/>
      <c r="KIN12" s="84"/>
      <c r="KIO12" s="84"/>
      <c r="KIP12" s="84"/>
      <c r="KIQ12" s="84"/>
      <c r="KIR12" s="84"/>
      <c r="KIS12" s="84"/>
      <c r="KIT12" s="84"/>
      <c r="KIU12" s="84"/>
      <c r="KIV12" s="84"/>
      <c r="KIW12" s="84"/>
      <c r="KIX12" s="84"/>
      <c r="KIY12" s="84"/>
      <c r="KIZ12" s="84"/>
      <c r="KJA12" s="84"/>
      <c r="KJB12" s="84"/>
      <c r="KJC12" s="84"/>
      <c r="KJD12" s="84"/>
      <c r="KJE12" s="84"/>
      <c r="KJF12" s="84"/>
      <c r="KJG12" s="84"/>
      <c r="KJH12" s="84"/>
      <c r="KJI12" s="84"/>
      <c r="KJJ12" s="84"/>
      <c r="KJK12" s="84"/>
      <c r="KJL12" s="84"/>
      <c r="KJM12" s="84"/>
      <c r="KJN12" s="84"/>
      <c r="KJO12" s="84"/>
      <c r="KJP12" s="84"/>
      <c r="KJQ12" s="84"/>
      <c r="KJR12" s="84"/>
      <c r="KJS12" s="84"/>
      <c r="KJT12" s="84"/>
      <c r="KJU12" s="84"/>
      <c r="KJV12" s="84"/>
      <c r="KJW12" s="84"/>
      <c r="KJX12" s="84"/>
      <c r="KJY12" s="84"/>
      <c r="KJZ12" s="84"/>
      <c r="KKA12" s="84"/>
      <c r="KKB12" s="84"/>
      <c r="KKC12" s="84"/>
      <c r="KKD12" s="84"/>
      <c r="KKE12" s="84"/>
      <c r="KKF12" s="84"/>
      <c r="KKG12" s="84"/>
      <c r="KKH12" s="84"/>
      <c r="KKI12" s="84"/>
      <c r="KKJ12" s="84"/>
      <c r="KKK12" s="84"/>
      <c r="KKL12" s="84"/>
      <c r="KKM12" s="84"/>
      <c r="KKN12" s="84"/>
      <c r="KKO12" s="84"/>
      <c r="KKP12" s="84"/>
      <c r="KKQ12" s="84"/>
      <c r="KKR12" s="84"/>
      <c r="KKS12" s="84"/>
      <c r="KKT12" s="84"/>
      <c r="KKU12" s="84"/>
      <c r="KKV12" s="84"/>
      <c r="KKW12" s="84"/>
      <c r="KKX12" s="84"/>
      <c r="KKY12" s="84"/>
      <c r="KKZ12" s="84"/>
      <c r="KLA12" s="84"/>
      <c r="KLB12" s="84"/>
      <c r="KLC12" s="84"/>
      <c r="KLD12" s="84"/>
      <c r="KLE12" s="84"/>
      <c r="KLF12" s="84"/>
      <c r="KLG12" s="84"/>
      <c r="KLH12" s="84"/>
      <c r="KLI12" s="84"/>
      <c r="KLJ12" s="84"/>
      <c r="KLK12" s="84"/>
      <c r="KLL12" s="84"/>
      <c r="KLM12" s="84"/>
      <c r="KLN12" s="84"/>
      <c r="KLO12" s="84"/>
      <c r="KLP12" s="84"/>
      <c r="KLQ12" s="84"/>
      <c r="KLR12" s="84"/>
      <c r="KLS12" s="84"/>
      <c r="KLT12" s="84"/>
      <c r="KLU12" s="84"/>
      <c r="KLV12" s="84"/>
      <c r="KLW12" s="84"/>
      <c r="KLX12" s="84"/>
      <c r="KLY12" s="84"/>
      <c r="KLZ12" s="84"/>
      <c r="KMA12" s="84"/>
      <c r="KMB12" s="84"/>
      <c r="KMC12" s="84"/>
      <c r="KMD12" s="84"/>
      <c r="KME12" s="84"/>
      <c r="KMF12" s="84"/>
      <c r="KMG12" s="84"/>
      <c r="KMH12" s="84"/>
      <c r="KMI12" s="84"/>
      <c r="KMJ12" s="84"/>
      <c r="KMK12" s="84"/>
      <c r="KML12" s="84"/>
      <c r="KMM12" s="84"/>
      <c r="KMN12" s="84"/>
      <c r="KMO12" s="84"/>
      <c r="KMP12" s="84"/>
      <c r="KMQ12" s="84"/>
      <c r="KMR12" s="84"/>
      <c r="KMS12" s="84"/>
      <c r="KMT12" s="84"/>
      <c r="KMU12" s="84"/>
      <c r="KMV12" s="84"/>
      <c r="KMW12" s="84"/>
      <c r="KMX12" s="84"/>
      <c r="KMY12" s="84"/>
      <c r="KMZ12" s="84"/>
      <c r="KNA12" s="84"/>
      <c r="KNB12" s="84"/>
      <c r="KNC12" s="84"/>
      <c r="KND12" s="84"/>
      <c r="KNE12" s="84"/>
      <c r="KNF12" s="84"/>
      <c r="KNG12" s="84"/>
      <c r="KNH12" s="84"/>
      <c r="KNI12" s="84"/>
      <c r="KNJ12" s="84"/>
      <c r="KNK12" s="84"/>
      <c r="KNL12" s="84"/>
      <c r="KNM12" s="84"/>
      <c r="KNN12" s="84"/>
      <c r="KNO12" s="84"/>
      <c r="KNP12" s="84"/>
      <c r="KNQ12" s="84"/>
      <c r="KNR12" s="84"/>
      <c r="KNS12" s="84"/>
      <c r="KNT12" s="84"/>
      <c r="KNU12" s="84"/>
      <c r="KNV12" s="84"/>
      <c r="KNW12" s="84"/>
      <c r="KNX12" s="84"/>
      <c r="KNY12" s="84"/>
      <c r="KNZ12" s="84"/>
      <c r="KOA12" s="84"/>
      <c r="KOB12" s="84"/>
      <c r="KOC12" s="84"/>
      <c r="KOD12" s="84"/>
      <c r="KOE12" s="84"/>
      <c r="KOF12" s="84"/>
      <c r="KOG12" s="84"/>
      <c r="KOH12" s="84"/>
      <c r="KOI12" s="84"/>
      <c r="KOJ12" s="84"/>
      <c r="KOK12" s="84"/>
      <c r="KOL12" s="84"/>
      <c r="KOM12" s="84"/>
      <c r="KON12" s="84"/>
      <c r="KOO12" s="84"/>
      <c r="KOP12" s="84"/>
      <c r="KOQ12" s="84"/>
      <c r="KOR12" s="84"/>
      <c r="KOS12" s="84"/>
      <c r="KOT12" s="84"/>
      <c r="KOU12" s="84"/>
      <c r="KOV12" s="84"/>
      <c r="KOW12" s="84"/>
      <c r="KOX12" s="84"/>
      <c r="KOY12" s="84"/>
      <c r="KOZ12" s="84"/>
      <c r="KPA12" s="84"/>
      <c r="KPB12" s="84"/>
      <c r="KPC12" s="84"/>
      <c r="KPD12" s="84"/>
      <c r="KPE12" s="84"/>
      <c r="KPF12" s="84"/>
      <c r="KPG12" s="84"/>
      <c r="KPH12" s="84"/>
      <c r="KPI12" s="84"/>
      <c r="KPJ12" s="84"/>
      <c r="KPK12" s="84"/>
      <c r="KPL12" s="84"/>
      <c r="KPM12" s="84"/>
      <c r="KPN12" s="84"/>
      <c r="KPO12" s="84"/>
      <c r="KPP12" s="84"/>
      <c r="KPQ12" s="84"/>
      <c r="KPR12" s="84"/>
      <c r="KPS12" s="84"/>
      <c r="KPT12" s="84"/>
      <c r="KPU12" s="84"/>
      <c r="KPV12" s="84"/>
      <c r="KPW12" s="84"/>
      <c r="KPX12" s="84"/>
      <c r="KPY12" s="84"/>
      <c r="KPZ12" s="84"/>
      <c r="KQA12" s="84"/>
      <c r="KQB12" s="84"/>
      <c r="KQC12" s="84"/>
      <c r="KQD12" s="84"/>
      <c r="KQE12" s="84"/>
      <c r="KQF12" s="84"/>
      <c r="KQG12" s="84"/>
      <c r="KQH12" s="84"/>
      <c r="KQI12" s="84"/>
      <c r="KQJ12" s="84"/>
      <c r="KQK12" s="84"/>
      <c r="KQL12" s="84"/>
      <c r="KQM12" s="84"/>
      <c r="KQN12" s="84"/>
      <c r="KQO12" s="84"/>
      <c r="KQP12" s="84"/>
      <c r="KQQ12" s="84"/>
      <c r="KQR12" s="84"/>
      <c r="KQS12" s="84"/>
      <c r="KQT12" s="84"/>
      <c r="KQU12" s="84"/>
      <c r="KQV12" s="84"/>
      <c r="KQW12" s="84"/>
      <c r="KQX12" s="84"/>
      <c r="KQY12" s="84"/>
      <c r="KQZ12" s="84"/>
      <c r="KRA12" s="84"/>
      <c r="KRB12" s="84"/>
      <c r="KRC12" s="84"/>
      <c r="KRD12" s="84"/>
      <c r="KRE12" s="84"/>
      <c r="KRF12" s="84"/>
      <c r="KRG12" s="84"/>
      <c r="KRH12" s="84"/>
      <c r="KRI12" s="84"/>
      <c r="KRJ12" s="84"/>
      <c r="KRK12" s="84"/>
      <c r="KRL12" s="84"/>
      <c r="KRM12" s="84"/>
      <c r="KRN12" s="84"/>
      <c r="KRO12" s="84"/>
      <c r="KRP12" s="84"/>
      <c r="KRQ12" s="84"/>
      <c r="KRR12" s="84"/>
      <c r="KRS12" s="84"/>
      <c r="KRT12" s="84"/>
      <c r="KRU12" s="84"/>
      <c r="KRV12" s="84"/>
      <c r="KRW12" s="84"/>
      <c r="KRX12" s="84"/>
      <c r="KRY12" s="84"/>
      <c r="KRZ12" s="84"/>
      <c r="KSA12" s="84"/>
      <c r="KSB12" s="84"/>
      <c r="KSC12" s="84"/>
      <c r="KSD12" s="84"/>
      <c r="KSE12" s="84"/>
      <c r="KSF12" s="84"/>
      <c r="KSG12" s="84"/>
      <c r="KSH12" s="84"/>
      <c r="KSI12" s="84"/>
      <c r="KSJ12" s="84"/>
      <c r="KSK12" s="84"/>
      <c r="KSL12" s="84"/>
      <c r="KSM12" s="84"/>
      <c r="KSN12" s="84"/>
      <c r="KSO12" s="84"/>
      <c r="KSP12" s="84"/>
      <c r="KSQ12" s="84"/>
      <c r="KSR12" s="84"/>
      <c r="KSS12" s="84"/>
      <c r="KST12" s="84"/>
      <c r="KSU12" s="84"/>
      <c r="KSV12" s="84"/>
      <c r="KSW12" s="84"/>
      <c r="KSX12" s="84"/>
      <c r="KSY12" s="84"/>
      <c r="KSZ12" s="84"/>
      <c r="KTA12" s="84"/>
      <c r="KTB12" s="84"/>
      <c r="KTC12" s="84"/>
      <c r="KTD12" s="84"/>
      <c r="KTE12" s="84"/>
      <c r="KTF12" s="84"/>
      <c r="KTG12" s="84"/>
      <c r="KTH12" s="84"/>
      <c r="KTI12" s="84"/>
      <c r="KTJ12" s="84"/>
      <c r="KTK12" s="84"/>
      <c r="KTL12" s="84"/>
      <c r="KTM12" s="84"/>
      <c r="KTN12" s="84"/>
      <c r="KTO12" s="84"/>
      <c r="KTP12" s="84"/>
      <c r="KTQ12" s="84"/>
      <c r="KTR12" s="84"/>
      <c r="KTS12" s="84"/>
      <c r="KTT12" s="84"/>
      <c r="KTU12" s="84"/>
      <c r="KTV12" s="84"/>
      <c r="KTW12" s="84"/>
      <c r="KTX12" s="84"/>
      <c r="KTY12" s="84"/>
      <c r="KTZ12" s="84"/>
      <c r="KUA12" s="84"/>
      <c r="KUB12" s="84"/>
      <c r="KUC12" s="84"/>
      <c r="KUD12" s="84"/>
      <c r="KUE12" s="84"/>
      <c r="KUF12" s="84"/>
      <c r="KUG12" s="84"/>
      <c r="KUH12" s="84"/>
      <c r="KUI12" s="84"/>
      <c r="KUJ12" s="84"/>
      <c r="KUK12" s="84"/>
      <c r="KUL12" s="84"/>
      <c r="KUM12" s="84"/>
      <c r="KUN12" s="84"/>
      <c r="KUO12" s="84"/>
      <c r="KUP12" s="84"/>
      <c r="KUQ12" s="84"/>
      <c r="KUR12" s="84"/>
      <c r="KUS12" s="84"/>
      <c r="KUT12" s="84"/>
      <c r="KUU12" s="84"/>
      <c r="KUV12" s="84"/>
      <c r="KUW12" s="84"/>
      <c r="KUX12" s="84"/>
      <c r="KUY12" s="84"/>
      <c r="KUZ12" s="84"/>
      <c r="KVA12" s="84"/>
      <c r="KVB12" s="84"/>
      <c r="KVC12" s="84"/>
      <c r="KVD12" s="84"/>
      <c r="KVE12" s="84"/>
      <c r="KVF12" s="84"/>
      <c r="KVG12" s="84"/>
      <c r="KVH12" s="84"/>
      <c r="KVI12" s="84"/>
      <c r="KVJ12" s="84"/>
      <c r="KVK12" s="84"/>
      <c r="KVL12" s="84"/>
      <c r="KVM12" s="84"/>
      <c r="KVN12" s="84"/>
      <c r="KVO12" s="84"/>
      <c r="KVP12" s="84"/>
      <c r="KVQ12" s="84"/>
      <c r="KVR12" s="84"/>
      <c r="KVS12" s="84"/>
      <c r="KVT12" s="84"/>
      <c r="KVU12" s="84"/>
      <c r="KVV12" s="84"/>
      <c r="KVW12" s="84"/>
      <c r="KVX12" s="84"/>
      <c r="KVY12" s="84"/>
      <c r="KVZ12" s="84"/>
      <c r="KWA12" s="84"/>
      <c r="KWB12" s="84"/>
      <c r="KWC12" s="84"/>
      <c r="KWD12" s="84"/>
      <c r="KWE12" s="84"/>
      <c r="KWF12" s="84"/>
      <c r="KWG12" s="84"/>
      <c r="KWH12" s="84"/>
      <c r="KWI12" s="84"/>
      <c r="KWJ12" s="84"/>
      <c r="KWK12" s="84"/>
      <c r="KWL12" s="84"/>
      <c r="KWM12" s="84"/>
      <c r="KWN12" s="84"/>
      <c r="KWO12" s="84"/>
      <c r="KWP12" s="84"/>
      <c r="KWQ12" s="84"/>
      <c r="KWR12" s="84"/>
      <c r="KWS12" s="84"/>
      <c r="KWT12" s="84"/>
      <c r="KWU12" s="84"/>
      <c r="KWV12" s="84"/>
      <c r="KWW12" s="84"/>
      <c r="KWX12" s="84"/>
      <c r="KWY12" s="84"/>
      <c r="KWZ12" s="84"/>
      <c r="KXA12" s="84"/>
      <c r="KXB12" s="84"/>
      <c r="KXC12" s="84"/>
      <c r="KXD12" s="84"/>
      <c r="KXE12" s="84"/>
      <c r="KXF12" s="84"/>
      <c r="KXG12" s="84"/>
      <c r="KXH12" s="84"/>
      <c r="KXI12" s="84"/>
      <c r="KXJ12" s="84"/>
      <c r="KXK12" s="84"/>
      <c r="KXL12" s="84"/>
      <c r="KXM12" s="84"/>
      <c r="KXN12" s="84"/>
      <c r="KXO12" s="84"/>
      <c r="KXP12" s="84"/>
      <c r="KXQ12" s="84"/>
      <c r="KXR12" s="84"/>
      <c r="KXS12" s="84"/>
      <c r="KXT12" s="84"/>
      <c r="KXU12" s="84"/>
      <c r="KXV12" s="84"/>
      <c r="KXW12" s="84"/>
      <c r="KXX12" s="84"/>
      <c r="KXY12" s="84"/>
      <c r="KXZ12" s="84"/>
      <c r="KYA12" s="84"/>
      <c r="KYB12" s="84"/>
      <c r="KYC12" s="84"/>
      <c r="KYD12" s="84"/>
      <c r="KYE12" s="84"/>
      <c r="KYF12" s="84"/>
      <c r="KYG12" s="84"/>
      <c r="KYH12" s="84"/>
      <c r="KYI12" s="84"/>
      <c r="KYJ12" s="84"/>
      <c r="KYK12" s="84"/>
      <c r="KYL12" s="84"/>
      <c r="KYM12" s="84"/>
      <c r="KYN12" s="84"/>
      <c r="KYO12" s="84"/>
      <c r="KYP12" s="84"/>
      <c r="KYQ12" s="84"/>
      <c r="KYR12" s="84"/>
    </row>
    <row r="13" spans="1:16380" s="56" customFormat="1" ht="45" x14ac:dyDescent="0.25">
      <c r="A13" s="35" t="s">
        <v>35</v>
      </c>
      <c r="B13" s="30" t="s">
        <v>21</v>
      </c>
      <c r="C13" s="30" t="s">
        <v>201</v>
      </c>
      <c r="D13" s="30" t="s">
        <v>60</v>
      </c>
      <c r="E13" s="30" t="s">
        <v>105</v>
      </c>
      <c r="F13" s="30"/>
      <c r="G13" s="30">
        <v>23</v>
      </c>
      <c r="H13" s="30"/>
      <c r="I13" s="30">
        <v>25</v>
      </c>
      <c r="J13" s="30"/>
      <c r="K13" s="30">
        <v>37</v>
      </c>
      <c r="L13" s="30"/>
      <c r="M13" s="30">
        <v>34</v>
      </c>
      <c r="N13" s="30"/>
      <c r="O13" s="30">
        <v>21</v>
      </c>
      <c r="P13" s="30"/>
      <c r="Q13" s="30">
        <v>18</v>
      </c>
      <c r="R13" s="30"/>
      <c r="S13" s="108">
        <v>24.333333333333332</v>
      </c>
      <c r="T13" s="25">
        <v>4</v>
      </c>
      <c r="U13" s="25">
        <v>13</v>
      </c>
      <c r="V13" s="25"/>
      <c r="W13" s="25"/>
      <c r="X13" s="25"/>
      <c r="Y13" s="25">
        <v>1</v>
      </c>
      <c r="Z13" s="25"/>
      <c r="AA13" s="25">
        <f>T13+U13+Y13</f>
        <v>18</v>
      </c>
      <c r="AB13" s="25" t="s">
        <v>291</v>
      </c>
      <c r="AC13" s="29" t="s">
        <v>327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</row>
    <row r="14" spans="1:16380" s="56" customFormat="1" ht="45" x14ac:dyDescent="0.25">
      <c r="A14" s="35" t="s">
        <v>56</v>
      </c>
      <c r="B14" s="30" t="s">
        <v>37</v>
      </c>
      <c r="C14" s="30" t="s">
        <v>201</v>
      </c>
      <c r="D14" s="30" t="s">
        <v>57</v>
      </c>
      <c r="E14" s="30" t="s">
        <v>105</v>
      </c>
      <c r="F14" s="30" t="s">
        <v>105</v>
      </c>
      <c r="G14" s="30">
        <v>72</v>
      </c>
      <c r="H14" s="30">
        <v>66</v>
      </c>
      <c r="I14" s="30">
        <v>52</v>
      </c>
      <c r="J14" s="30">
        <v>77</v>
      </c>
      <c r="K14" s="30">
        <v>55</v>
      </c>
      <c r="L14" s="30">
        <v>80</v>
      </c>
      <c r="M14" s="30">
        <v>35</v>
      </c>
      <c r="N14" s="30">
        <v>55</v>
      </c>
      <c r="O14" s="30">
        <v>26</v>
      </c>
      <c r="P14" s="30">
        <v>23</v>
      </c>
      <c r="Q14" s="30">
        <v>16</v>
      </c>
      <c r="R14" s="30">
        <v>31</v>
      </c>
      <c r="S14" s="108">
        <v>23.333333333333332</v>
      </c>
      <c r="T14" s="25">
        <v>21</v>
      </c>
      <c r="U14" s="25"/>
      <c r="V14" s="25">
        <v>2</v>
      </c>
      <c r="W14" s="25"/>
      <c r="X14" s="25"/>
      <c r="Y14" s="25">
        <v>7</v>
      </c>
      <c r="Z14" s="25">
        <v>1</v>
      </c>
      <c r="AA14" s="25">
        <v>31</v>
      </c>
      <c r="AB14" s="25" t="s">
        <v>291</v>
      </c>
      <c r="AC14" s="29" t="s">
        <v>327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</row>
    <row r="15" spans="1:16380" ht="60" x14ac:dyDescent="0.25">
      <c r="A15" s="35" t="s">
        <v>38</v>
      </c>
      <c r="B15" s="37" t="s">
        <v>112</v>
      </c>
      <c r="C15" s="37" t="s">
        <v>201</v>
      </c>
      <c r="D15" s="30" t="s">
        <v>79</v>
      </c>
      <c r="E15" s="30" t="s">
        <v>105</v>
      </c>
      <c r="F15" s="30" t="s">
        <v>105</v>
      </c>
      <c r="G15" s="30">
        <v>33</v>
      </c>
      <c r="H15" s="30">
        <v>1</v>
      </c>
      <c r="I15" s="30">
        <v>38</v>
      </c>
      <c r="J15" s="30">
        <v>3</v>
      </c>
      <c r="K15" s="30">
        <v>37</v>
      </c>
      <c r="L15" s="30">
        <v>5</v>
      </c>
      <c r="M15" s="30">
        <v>24</v>
      </c>
      <c r="N15" s="30"/>
      <c r="O15" s="30">
        <v>24</v>
      </c>
      <c r="P15" s="30">
        <v>0</v>
      </c>
      <c r="Q15" s="30">
        <v>16</v>
      </c>
      <c r="R15" s="30"/>
      <c r="S15" s="108">
        <v>21.333333333333332</v>
      </c>
      <c r="T15" s="25">
        <v>1</v>
      </c>
      <c r="U15" s="25">
        <v>7</v>
      </c>
      <c r="V15" s="25">
        <v>5</v>
      </c>
      <c r="W15" s="25">
        <v>1</v>
      </c>
      <c r="X15" s="25"/>
      <c r="Y15" s="25">
        <v>2</v>
      </c>
      <c r="Z15" s="25"/>
      <c r="AA15" s="25">
        <v>16</v>
      </c>
      <c r="AB15" s="25" t="s">
        <v>292</v>
      </c>
      <c r="AC15" s="29" t="s">
        <v>327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16380" s="52" customFormat="1" ht="60" x14ac:dyDescent="0.25">
      <c r="A16" s="35" t="s">
        <v>87</v>
      </c>
      <c r="B16" s="30" t="s">
        <v>206</v>
      </c>
      <c r="C16" s="30" t="s">
        <v>201</v>
      </c>
      <c r="D16" s="30" t="s">
        <v>88</v>
      </c>
      <c r="E16" s="30" t="s">
        <v>105</v>
      </c>
      <c r="F16" s="30"/>
      <c r="G16" s="30">
        <v>31</v>
      </c>
      <c r="H16" s="30"/>
      <c r="I16" s="30">
        <v>28</v>
      </c>
      <c r="J16" s="30"/>
      <c r="K16" s="30">
        <v>24</v>
      </c>
      <c r="L16" s="30"/>
      <c r="M16" s="30">
        <v>25</v>
      </c>
      <c r="N16" s="30"/>
      <c r="O16" s="30">
        <v>20</v>
      </c>
      <c r="P16" s="30"/>
      <c r="Q16" s="30">
        <v>15</v>
      </c>
      <c r="R16" s="30"/>
      <c r="S16" s="108">
        <v>20</v>
      </c>
      <c r="T16" s="19">
        <v>3</v>
      </c>
      <c r="U16" s="19">
        <v>2</v>
      </c>
      <c r="V16" s="19">
        <v>4</v>
      </c>
      <c r="W16" s="19">
        <v>2</v>
      </c>
      <c r="X16" s="19"/>
      <c r="Y16" s="19">
        <v>4</v>
      </c>
      <c r="Z16" s="19"/>
      <c r="AA16" s="19">
        <v>15</v>
      </c>
      <c r="AB16" s="19" t="s">
        <v>334</v>
      </c>
      <c r="AC16" s="26" t="s">
        <v>327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</row>
    <row r="17" spans="1:47" s="84" customFormat="1" ht="30" x14ac:dyDescent="0.25">
      <c r="A17" s="79" t="s">
        <v>120</v>
      </c>
      <c r="B17" s="80" t="s">
        <v>111</v>
      </c>
      <c r="C17" s="80" t="s">
        <v>201</v>
      </c>
      <c r="D17" s="80" t="s">
        <v>121</v>
      </c>
      <c r="E17" s="80" t="s">
        <v>105</v>
      </c>
      <c r="F17" s="80"/>
      <c r="G17" s="80">
        <v>16</v>
      </c>
      <c r="H17" s="80"/>
      <c r="I17" s="80">
        <v>16</v>
      </c>
      <c r="J17" s="80"/>
      <c r="K17" s="80">
        <v>23</v>
      </c>
      <c r="L17" s="80"/>
      <c r="M17" s="80">
        <v>14</v>
      </c>
      <c r="N17" s="80"/>
      <c r="O17" s="80">
        <v>21</v>
      </c>
      <c r="P17" s="80"/>
      <c r="Q17" s="80">
        <v>10</v>
      </c>
      <c r="R17" s="80"/>
      <c r="S17" s="109">
        <v>15</v>
      </c>
      <c r="T17" s="81">
        <v>6</v>
      </c>
      <c r="U17" s="81"/>
      <c r="V17" s="81">
        <v>2</v>
      </c>
      <c r="W17" s="81"/>
      <c r="X17" s="81"/>
      <c r="Y17" s="81">
        <v>2</v>
      </c>
      <c r="Z17" s="81"/>
      <c r="AA17" s="81">
        <v>10</v>
      </c>
      <c r="AB17" s="81" t="s">
        <v>289</v>
      </c>
      <c r="AC17" s="82" t="s">
        <v>329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</row>
    <row r="18" spans="1:47" s="84" customFormat="1" ht="30" x14ac:dyDescent="0.25">
      <c r="A18" s="79" t="s">
        <v>123</v>
      </c>
      <c r="B18" s="80" t="s">
        <v>124</v>
      </c>
      <c r="C18" s="80" t="s">
        <v>201</v>
      </c>
      <c r="D18" s="80" t="s">
        <v>122</v>
      </c>
      <c r="E18" s="80" t="s">
        <v>105</v>
      </c>
      <c r="F18" s="80"/>
      <c r="G18" s="80">
        <v>17</v>
      </c>
      <c r="H18" s="80"/>
      <c r="I18" s="80">
        <v>19</v>
      </c>
      <c r="J18" s="80"/>
      <c r="K18" s="80">
        <v>21</v>
      </c>
      <c r="L18" s="80"/>
      <c r="M18" s="80">
        <v>19</v>
      </c>
      <c r="N18" s="80"/>
      <c r="O18" s="80">
        <v>13</v>
      </c>
      <c r="P18" s="80"/>
      <c r="Q18" s="80">
        <v>10</v>
      </c>
      <c r="R18" s="80"/>
      <c r="S18" s="109">
        <v>14</v>
      </c>
      <c r="T18" s="81">
        <v>4</v>
      </c>
      <c r="U18" s="81"/>
      <c r="V18" s="81">
        <v>1</v>
      </c>
      <c r="W18" s="81"/>
      <c r="X18" s="81"/>
      <c r="Y18" s="81">
        <v>5</v>
      </c>
      <c r="Z18" s="81"/>
      <c r="AA18" s="81">
        <v>10</v>
      </c>
      <c r="AB18" s="81" t="s">
        <v>289</v>
      </c>
      <c r="AC18" s="82" t="s">
        <v>329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</row>
    <row r="19" spans="1:47" s="63" customFormat="1" ht="105.75" thickBot="1" x14ac:dyDescent="0.3">
      <c r="A19" s="106" t="s">
        <v>168</v>
      </c>
      <c r="B19" s="107" t="s">
        <v>160</v>
      </c>
      <c r="C19" s="107" t="s">
        <v>201</v>
      </c>
      <c r="D19" s="107" t="s">
        <v>167</v>
      </c>
      <c r="E19" s="107" t="s">
        <v>105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>
        <v>5</v>
      </c>
      <c r="P19" s="107"/>
      <c r="Q19" s="107">
        <v>16</v>
      </c>
      <c r="R19" s="107"/>
      <c r="S19" s="110">
        <v>10.5</v>
      </c>
      <c r="T19" s="60">
        <v>1</v>
      </c>
      <c r="U19" s="60">
        <v>6</v>
      </c>
      <c r="V19" s="60">
        <v>3</v>
      </c>
      <c r="W19" s="60"/>
      <c r="X19" s="60"/>
      <c r="Y19" s="60">
        <v>6</v>
      </c>
      <c r="Z19" s="60"/>
      <c r="AA19" s="60">
        <v>16</v>
      </c>
      <c r="AB19" s="60" t="s">
        <v>263</v>
      </c>
      <c r="AC19" s="61" t="s">
        <v>330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</row>
    <row r="20" spans="1:47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5" t="s">
        <v>306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48" customHeight="1" x14ac:dyDescent="0.25">
      <c r="A22" s="25" t="s">
        <v>212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5.75" thickBo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8" t="s">
        <v>218</v>
      </c>
      <c r="B24" s="15"/>
      <c r="C24" s="15"/>
      <c r="D24" s="15"/>
      <c r="E24" s="15"/>
      <c r="F24" s="16"/>
      <c r="G24" s="40"/>
      <c r="H24" s="25"/>
      <c r="I24" s="25"/>
      <c r="J24" s="42"/>
      <c r="K24" s="43"/>
      <c r="L24" s="15"/>
      <c r="M24" s="15"/>
      <c r="N24" s="15"/>
      <c r="O24" s="15"/>
      <c r="P24" s="15"/>
      <c r="Q24" s="15"/>
      <c r="R24" s="15"/>
      <c r="S24" s="16"/>
      <c r="T24" s="43"/>
      <c r="U24" s="15"/>
      <c r="V24" s="15"/>
      <c r="W24" s="15"/>
      <c r="X24" s="15"/>
      <c r="Y24" s="15"/>
      <c r="Z24" s="15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ht="60" x14ac:dyDescent="0.25">
      <c r="A25" s="8" t="s">
        <v>232</v>
      </c>
      <c r="B25" s="25" t="s">
        <v>247</v>
      </c>
      <c r="C25" s="3" t="s">
        <v>201</v>
      </c>
      <c r="D25" s="2" t="s">
        <v>248</v>
      </c>
      <c r="E25" s="25" t="s">
        <v>105</v>
      </c>
      <c r="F25" s="29"/>
      <c r="G25" s="40"/>
      <c r="H25" s="25"/>
      <c r="I25" s="25"/>
      <c r="J25" s="42"/>
      <c r="K25" s="41">
        <v>31</v>
      </c>
      <c r="L25" s="25"/>
      <c r="M25" s="25">
        <v>28</v>
      </c>
      <c r="N25" s="25"/>
      <c r="O25" s="25">
        <v>34</v>
      </c>
      <c r="P25" s="25"/>
      <c r="Q25" s="25">
        <v>29</v>
      </c>
      <c r="R25" s="25"/>
      <c r="S25" s="29"/>
      <c r="T25" s="8"/>
      <c r="U25" s="2"/>
      <c r="V25" s="3"/>
      <c r="W25" s="3"/>
      <c r="X25" s="2">
        <v>27</v>
      </c>
      <c r="Y25" s="2">
        <v>2</v>
      </c>
      <c r="Z25" s="3"/>
      <c r="AA25" s="44"/>
      <c r="AB25" s="44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ht="30.75" thickBot="1" x14ac:dyDescent="0.3">
      <c r="A26" s="9" t="s">
        <v>235</v>
      </c>
      <c r="B26" s="11" t="s">
        <v>206</v>
      </c>
      <c r="C26" s="10" t="s">
        <v>201</v>
      </c>
      <c r="D26" s="11" t="s">
        <v>234</v>
      </c>
      <c r="E26" s="11" t="s">
        <v>105</v>
      </c>
      <c r="F26" s="39"/>
      <c r="G26" s="40"/>
      <c r="H26" s="25"/>
      <c r="I26" s="25"/>
      <c r="J26" s="42"/>
      <c r="K26" s="9">
        <v>7</v>
      </c>
      <c r="L26" s="11"/>
      <c r="M26" s="11">
        <v>5</v>
      </c>
      <c r="N26" s="11"/>
      <c r="O26" s="11">
        <v>13</v>
      </c>
      <c r="P26" s="11"/>
      <c r="Q26" s="11">
        <v>8</v>
      </c>
      <c r="R26" s="11"/>
      <c r="S26" s="39"/>
      <c r="T26" s="9">
        <v>7</v>
      </c>
      <c r="U26" s="11"/>
      <c r="V26" s="11"/>
      <c r="W26" s="11"/>
      <c r="X26" s="11"/>
      <c r="Y26" s="11">
        <v>1</v>
      </c>
      <c r="Z26" s="11"/>
      <c r="AA26" s="39">
        <v>8</v>
      </c>
      <c r="AB26" s="39" t="s">
        <v>274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ht="120" x14ac:dyDescent="0.25">
      <c r="A28" s="25" t="s">
        <v>256</v>
      </c>
      <c r="B28" s="17"/>
      <c r="C28" s="17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4"/>
      <c r="Y28" s="4"/>
      <c r="Z28" s="5"/>
      <c r="AA28" s="4"/>
      <c r="AB28" s="4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90" x14ac:dyDescent="0.25">
      <c r="A29" s="25" t="s">
        <v>293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</sheetData>
  <pageMargins left="0.7" right="0.7" top="0.75" bottom="0.75" header="0.3" footer="0.3"/>
  <pageSetup paperSize="9" scale="4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28" workbookViewId="0">
      <selection activeCell="B36" sqref="B36"/>
    </sheetView>
  </sheetViews>
  <sheetFormatPr defaultRowHeight="15" x14ac:dyDescent="0.25"/>
  <cols>
    <col min="1" max="1" width="31" customWidth="1"/>
    <col min="2" max="2" width="14.140625" customWidth="1"/>
    <col min="3" max="3" width="5.140625" customWidth="1"/>
    <col min="4" max="4" width="11.42578125" customWidth="1"/>
    <col min="5" max="5" width="3.5703125" customWidth="1"/>
    <col min="6" max="6" width="4.5703125" customWidth="1"/>
    <col min="7" max="7" width="0.140625" hidden="1" customWidth="1"/>
    <col min="8" max="8" width="8.28515625" hidden="1" customWidth="1"/>
    <col min="9" max="9" width="8.42578125" hidden="1" customWidth="1"/>
    <col min="10" max="10" width="0.140625" hidden="1" customWidth="1"/>
    <col min="11" max="11" width="4.7109375" hidden="1" customWidth="1"/>
    <col min="12" max="12" width="5.140625" hidden="1" customWidth="1"/>
    <col min="13" max="13" width="4.28515625" hidden="1" customWidth="1"/>
    <col min="14" max="14" width="4.42578125" hidden="1" customWidth="1"/>
    <col min="15" max="16" width="4.5703125" hidden="1" customWidth="1"/>
    <col min="17" max="17" width="4" hidden="1" customWidth="1"/>
    <col min="18" max="18" width="4.140625" hidden="1" customWidth="1"/>
    <col min="19" max="19" width="14.28515625" customWidth="1"/>
    <col min="27" max="27" width="9.140625" customWidth="1"/>
    <col min="28" max="28" width="36.7109375" customWidth="1"/>
    <col min="29" max="29" width="14.5703125" customWidth="1"/>
  </cols>
  <sheetData>
    <row r="1" spans="1:36" ht="15.75" thickBot="1" x14ac:dyDescent="0.3"/>
    <row r="2" spans="1:36" ht="45" x14ac:dyDescent="0.25">
      <c r="A2" s="13" t="s">
        <v>1</v>
      </c>
      <c r="B2" s="14" t="s">
        <v>2</v>
      </c>
      <c r="C2" s="14"/>
      <c r="D2" s="14" t="s">
        <v>0</v>
      </c>
      <c r="E2" s="14" t="s">
        <v>193</v>
      </c>
      <c r="F2" s="14" t="s">
        <v>194</v>
      </c>
      <c r="G2" s="14" t="s">
        <v>128</v>
      </c>
      <c r="H2" s="14" t="s">
        <v>133</v>
      </c>
      <c r="I2" s="14" t="s">
        <v>137</v>
      </c>
      <c r="J2" s="14" t="s">
        <v>157</v>
      </c>
      <c r="K2" s="14" t="s">
        <v>159</v>
      </c>
      <c r="L2" s="14" t="s">
        <v>161</v>
      </c>
      <c r="M2" s="14" t="s">
        <v>162</v>
      </c>
      <c r="N2" s="14" t="s">
        <v>163</v>
      </c>
      <c r="O2" s="14" t="s">
        <v>187</v>
      </c>
      <c r="P2" s="14" t="s">
        <v>190</v>
      </c>
      <c r="Q2" s="14" t="s">
        <v>210</v>
      </c>
      <c r="R2" s="14" t="s">
        <v>211</v>
      </c>
      <c r="S2" s="14" t="s">
        <v>129</v>
      </c>
      <c r="T2" s="14" t="s">
        <v>249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</row>
    <row r="3" spans="1:36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219</v>
      </c>
      <c r="U3" s="6" t="s">
        <v>220</v>
      </c>
      <c r="V3" s="6" t="s">
        <v>221</v>
      </c>
      <c r="W3" s="6" t="s">
        <v>222</v>
      </c>
      <c r="X3" s="6" t="s">
        <v>223</v>
      </c>
      <c r="Y3" s="6" t="s">
        <v>224</v>
      </c>
      <c r="Z3" s="6" t="s">
        <v>225</v>
      </c>
      <c r="AA3" s="6" t="s">
        <v>226</v>
      </c>
      <c r="AB3" s="6" t="s">
        <v>252</v>
      </c>
      <c r="AC3" s="12" t="s">
        <v>321</v>
      </c>
      <c r="AD3" s="17"/>
      <c r="AE3" s="17"/>
      <c r="AF3" s="17"/>
      <c r="AG3" s="17"/>
      <c r="AH3" s="17"/>
      <c r="AI3" s="17"/>
      <c r="AJ3" s="17"/>
    </row>
    <row r="4" spans="1:36" x14ac:dyDescent="0.25">
      <c r="A4" s="18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/>
      <c r="U4" s="6"/>
      <c r="V4" s="6"/>
      <c r="W4" s="6"/>
      <c r="X4" s="6"/>
      <c r="Y4" s="6"/>
      <c r="Z4" s="6"/>
      <c r="AA4" s="6"/>
      <c r="AB4" s="25"/>
      <c r="AC4" s="29"/>
      <c r="AD4" s="17"/>
      <c r="AE4" s="17"/>
      <c r="AF4" s="17"/>
      <c r="AG4" s="17"/>
      <c r="AH4" s="17"/>
      <c r="AI4" s="17"/>
      <c r="AJ4" s="17"/>
    </row>
    <row r="5" spans="1:36" s="52" customFormat="1" ht="30" x14ac:dyDescent="0.25">
      <c r="A5" s="35" t="s">
        <v>9</v>
      </c>
      <c r="B5" s="30" t="s">
        <v>10</v>
      </c>
      <c r="C5" s="30" t="s">
        <v>200</v>
      </c>
      <c r="D5" s="30" t="s">
        <v>74</v>
      </c>
      <c r="E5" s="30" t="s">
        <v>105</v>
      </c>
      <c r="F5" s="30"/>
      <c r="G5" s="90">
        <v>131</v>
      </c>
      <c r="H5" s="30"/>
      <c r="I5" s="30">
        <v>148</v>
      </c>
      <c r="J5" s="30"/>
      <c r="K5" s="30">
        <v>183</v>
      </c>
      <c r="L5" s="30"/>
      <c r="M5" s="30">
        <v>177</v>
      </c>
      <c r="N5" s="30"/>
      <c r="O5" s="30">
        <v>216</v>
      </c>
      <c r="P5" s="30"/>
      <c r="Q5" s="30">
        <v>151</v>
      </c>
      <c r="R5" s="30"/>
      <c r="S5" s="92">
        <v>181.33333333333334</v>
      </c>
      <c r="T5" s="19">
        <f>46+21</f>
        <v>67</v>
      </c>
      <c r="U5" s="19"/>
      <c r="V5" s="19"/>
      <c r="W5" s="19"/>
      <c r="X5" s="19">
        <v>5</v>
      </c>
      <c r="Y5" s="19">
        <f>33+41</f>
        <v>74</v>
      </c>
      <c r="Z5" s="19">
        <v>5</v>
      </c>
      <c r="AA5" s="19">
        <f>T5+X5+Y5+Z5</f>
        <v>151</v>
      </c>
      <c r="AB5" s="19" t="s">
        <v>295</v>
      </c>
      <c r="AC5" s="26" t="s">
        <v>320</v>
      </c>
      <c r="AD5" s="51"/>
      <c r="AE5" s="51"/>
      <c r="AF5" s="51"/>
      <c r="AG5" s="51"/>
      <c r="AH5" s="51"/>
      <c r="AI5" s="51"/>
      <c r="AJ5" s="51"/>
    </row>
    <row r="6" spans="1:36" s="52" customFormat="1" ht="30" x14ac:dyDescent="0.25">
      <c r="A6" s="35" t="s">
        <v>22</v>
      </c>
      <c r="B6" s="30" t="s">
        <v>174</v>
      </c>
      <c r="C6" s="30" t="s">
        <v>200</v>
      </c>
      <c r="D6" s="30" t="s">
        <v>64</v>
      </c>
      <c r="E6" s="30"/>
      <c r="F6" s="30" t="s">
        <v>105</v>
      </c>
      <c r="G6" s="30"/>
      <c r="H6" s="90">
        <v>132</v>
      </c>
      <c r="I6" s="91"/>
      <c r="J6" s="90">
        <v>194</v>
      </c>
      <c r="K6" s="91"/>
      <c r="L6" s="90">
        <v>216</v>
      </c>
      <c r="M6" s="91"/>
      <c r="N6" s="90">
        <v>162</v>
      </c>
      <c r="O6" s="90"/>
      <c r="P6" s="90">
        <v>130</v>
      </c>
      <c r="Q6" s="90"/>
      <c r="R6" s="90">
        <v>140</v>
      </c>
      <c r="S6" s="92">
        <v>144</v>
      </c>
      <c r="T6" s="19">
        <f>18+25</f>
        <v>43</v>
      </c>
      <c r="U6" s="19"/>
      <c r="V6" s="19"/>
      <c r="W6" s="19"/>
      <c r="X6" s="19">
        <v>14</v>
      </c>
      <c r="Y6" s="19">
        <f>45+35</f>
        <v>80</v>
      </c>
      <c r="Z6" s="19">
        <v>3</v>
      </c>
      <c r="AA6" s="19">
        <f>T6+X6+Y6+Z6</f>
        <v>140</v>
      </c>
      <c r="AB6" s="19" t="s">
        <v>295</v>
      </c>
      <c r="AC6" s="26" t="s">
        <v>320</v>
      </c>
      <c r="AD6" s="51"/>
      <c r="AE6" s="51"/>
      <c r="AF6" s="51"/>
      <c r="AG6" s="51"/>
      <c r="AH6" s="51"/>
      <c r="AI6" s="51"/>
      <c r="AJ6" s="51"/>
    </row>
    <row r="7" spans="1:36" s="52" customFormat="1" ht="45" x14ac:dyDescent="0.25">
      <c r="A7" s="35" t="s">
        <v>40</v>
      </c>
      <c r="B7" s="30" t="s">
        <v>41</v>
      </c>
      <c r="C7" s="30" t="s">
        <v>200</v>
      </c>
      <c r="D7" s="30" t="s">
        <v>63</v>
      </c>
      <c r="E7" s="30" t="s">
        <v>105</v>
      </c>
      <c r="F7" s="30"/>
      <c r="G7" s="30">
        <v>66</v>
      </c>
      <c r="H7" s="30"/>
      <c r="I7" s="30">
        <v>62</v>
      </c>
      <c r="J7" s="30"/>
      <c r="K7" s="30">
        <v>71</v>
      </c>
      <c r="L7" s="30"/>
      <c r="M7" s="30">
        <v>88</v>
      </c>
      <c r="N7" s="30"/>
      <c r="O7" s="30">
        <v>114</v>
      </c>
      <c r="P7" s="30"/>
      <c r="Q7" s="30">
        <v>119</v>
      </c>
      <c r="R7" s="30"/>
      <c r="S7" s="92">
        <v>107</v>
      </c>
      <c r="T7" s="19">
        <f>17+17</f>
        <v>34</v>
      </c>
      <c r="U7" s="19">
        <v>14</v>
      </c>
      <c r="V7" s="19">
        <v>12</v>
      </c>
      <c r="W7" s="19">
        <v>36</v>
      </c>
      <c r="X7" s="19">
        <v>5</v>
      </c>
      <c r="Y7" s="19">
        <v>18</v>
      </c>
      <c r="Z7" s="19"/>
      <c r="AA7" s="19">
        <f>T7+U7+V7+W7+X7+Y7</f>
        <v>119</v>
      </c>
      <c r="AB7" s="19" t="s">
        <v>262</v>
      </c>
      <c r="AC7" s="26" t="s">
        <v>320</v>
      </c>
      <c r="AD7" s="51"/>
      <c r="AE7" s="51"/>
      <c r="AF7" s="51"/>
      <c r="AG7" s="51"/>
      <c r="AH7" s="51"/>
      <c r="AI7" s="51"/>
      <c r="AJ7" s="51"/>
    </row>
    <row r="8" spans="1:36" s="52" customFormat="1" ht="30" x14ac:dyDescent="0.25">
      <c r="A8" s="35" t="s">
        <v>93</v>
      </c>
      <c r="B8" s="30" t="s">
        <v>177</v>
      </c>
      <c r="C8" s="30" t="s">
        <v>200</v>
      </c>
      <c r="D8" s="30" t="s">
        <v>118</v>
      </c>
      <c r="E8" s="30" t="s">
        <v>105</v>
      </c>
      <c r="F8" s="30"/>
      <c r="G8" s="30">
        <v>60</v>
      </c>
      <c r="H8" s="90">
        <v>123</v>
      </c>
      <c r="I8" s="90">
        <v>71</v>
      </c>
      <c r="J8" s="90"/>
      <c r="K8" s="90">
        <v>88</v>
      </c>
      <c r="L8" s="90"/>
      <c r="M8" s="90">
        <v>115</v>
      </c>
      <c r="N8" s="90"/>
      <c r="O8" s="90">
        <v>98</v>
      </c>
      <c r="P8" s="90"/>
      <c r="Q8" s="90">
        <v>95</v>
      </c>
      <c r="R8" s="90"/>
      <c r="S8" s="92">
        <v>102.66666666666667</v>
      </c>
      <c r="T8" s="19">
        <f>38+33</f>
        <v>71</v>
      </c>
      <c r="U8" s="19"/>
      <c r="V8" s="19"/>
      <c r="W8" s="19"/>
      <c r="X8" s="19"/>
      <c r="Y8" s="19">
        <v>21</v>
      </c>
      <c r="Z8" s="19">
        <v>3</v>
      </c>
      <c r="AA8" s="19">
        <f>T8+Y8+Z8</f>
        <v>95</v>
      </c>
      <c r="AB8" s="19" t="s">
        <v>250</v>
      </c>
      <c r="AC8" s="26" t="s">
        <v>320</v>
      </c>
      <c r="AD8" s="51"/>
      <c r="AE8" s="51"/>
      <c r="AF8" s="51"/>
      <c r="AG8" s="51"/>
      <c r="AH8" s="51"/>
      <c r="AI8" s="51"/>
      <c r="AJ8" s="51"/>
    </row>
    <row r="9" spans="1:36" s="52" customFormat="1" ht="30" x14ac:dyDescent="0.25">
      <c r="A9" s="35" t="s">
        <v>172</v>
      </c>
      <c r="B9" s="30" t="s">
        <v>173</v>
      </c>
      <c r="C9" s="30" t="s">
        <v>200</v>
      </c>
      <c r="D9" s="30" t="s">
        <v>171</v>
      </c>
      <c r="E9" s="30" t="s">
        <v>105</v>
      </c>
      <c r="F9" s="30"/>
      <c r="G9" s="30"/>
      <c r="H9" s="30"/>
      <c r="I9" s="30"/>
      <c r="J9" s="30"/>
      <c r="K9" s="30"/>
      <c r="L9" s="30"/>
      <c r="M9" s="30"/>
      <c r="N9" s="30"/>
      <c r="O9" s="30">
        <v>55</v>
      </c>
      <c r="P9" s="30"/>
      <c r="Q9" s="30">
        <v>123</v>
      </c>
      <c r="R9" s="30"/>
      <c r="S9" s="92">
        <v>89</v>
      </c>
      <c r="T9" s="19">
        <v>44</v>
      </c>
      <c r="U9" s="19"/>
      <c r="V9" s="19"/>
      <c r="W9" s="19"/>
      <c r="X9" s="19">
        <v>1</v>
      </c>
      <c r="Y9" s="19">
        <f>26+51</f>
        <v>77</v>
      </c>
      <c r="Z9" s="19">
        <v>1</v>
      </c>
      <c r="AA9" s="19">
        <f>T9+X9+Y9+Z9</f>
        <v>123</v>
      </c>
      <c r="AB9" s="19" t="s">
        <v>250</v>
      </c>
      <c r="AC9" s="26" t="s">
        <v>320</v>
      </c>
      <c r="AD9" s="51"/>
      <c r="AE9" s="51"/>
      <c r="AF9" s="51"/>
      <c r="AG9" s="51"/>
      <c r="AH9" s="51"/>
      <c r="AI9" s="51"/>
      <c r="AJ9" s="51"/>
    </row>
    <row r="10" spans="1:36" s="52" customFormat="1" ht="90" x14ac:dyDescent="0.25">
      <c r="A10" s="35" t="s">
        <v>14</v>
      </c>
      <c r="B10" s="30" t="s">
        <v>15</v>
      </c>
      <c r="C10" s="30" t="s">
        <v>200</v>
      </c>
      <c r="D10" s="30" t="s">
        <v>67</v>
      </c>
      <c r="E10" s="30"/>
      <c r="F10" s="30" t="s">
        <v>105</v>
      </c>
      <c r="G10" s="30"/>
      <c r="H10" s="30">
        <v>47</v>
      </c>
      <c r="I10" s="30"/>
      <c r="J10" s="30">
        <v>54</v>
      </c>
      <c r="K10" s="30"/>
      <c r="L10" s="30">
        <v>65</v>
      </c>
      <c r="M10" s="30"/>
      <c r="N10" s="30">
        <v>72</v>
      </c>
      <c r="O10" s="30"/>
      <c r="P10" s="30">
        <v>79</v>
      </c>
      <c r="Q10" s="30"/>
      <c r="R10" s="30">
        <v>74</v>
      </c>
      <c r="S10" s="92">
        <v>75</v>
      </c>
      <c r="T10" s="19">
        <v>24</v>
      </c>
      <c r="U10" s="19"/>
      <c r="V10" s="19"/>
      <c r="W10" s="19"/>
      <c r="X10" s="19">
        <v>14</v>
      </c>
      <c r="Y10" s="19">
        <f>19+17</f>
        <v>36</v>
      </c>
      <c r="Z10" s="19"/>
      <c r="AA10" s="19">
        <f>T10+X10+Y10</f>
        <v>74</v>
      </c>
      <c r="AB10" s="19" t="s">
        <v>305</v>
      </c>
      <c r="AC10" s="26" t="s">
        <v>320</v>
      </c>
      <c r="AD10" s="51"/>
      <c r="AE10" s="51"/>
      <c r="AF10" s="51"/>
      <c r="AG10" s="51"/>
      <c r="AH10" s="51"/>
      <c r="AI10" s="51"/>
      <c r="AJ10" s="51"/>
    </row>
    <row r="11" spans="1:36" s="52" customFormat="1" ht="30" x14ac:dyDescent="0.25">
      <c r="A11" s="35" t="s">
        <v>45</v>
      </c>
      <c r="B11" s="30" t="s">
        <v>175</v>
      </c>
      <c r="C11" s="30" t="s">
        <v>200</v>
      </c>
      <c r="D11" s="30" t="s">
        <v>73</v>
      </c>
      <c r="E11" s="30" t="s">
        <v>105</v>
      </c>
      <c r="F11" s="30"/>
      <c r="G11" s="30">
        <v>72</v>
      </c>
      <c r="H11" s="30"/>
      <c r="I11" s="30">
        <v>69</v>
      </c>
      <c r="J11" s="30"/>
      <c r="K11" s="30">
        <v>93</v>
      </c>
      <c r="L11" s="30"/>
      <c r="M11" s="90">
        <v>64</v>
      </c>
      <c r="N11" s="90"/>
      <c r="O11" s="90">
        <v>69</v>
      </c>
      <c r="P11" s="90"/>
      <c r="Q11" s="90">
        <v>67</v>
      </c>
      <c r="R11" s="90"/>
      <c r="S11" s="92">
        <v>66.666666666666671</v>
      </c>
      <c r="T11" s="19">
        <v>20</v>
      </c>
      <c r="U11" s="19"/>
      <c r="V11" s="19"/>
      <c r="W11" s="19"/>
      <c r="X11" s="19">
        <v>5</v>
      </c>
      <c r="Y11" s="19">
        <f>14+26</f>
        <v>40</v>
      </c>
      <c r="Z11" s="19">
        <v>2</v>
      </c>
      <c r="AA11" s="19">
        <f>T11+X11+Y11+Z11</f>
        <v>67</v>
      </c>
      <c r="AB11" s="19" t="s">
        <v>294</v>
      </c>
      <c r="AC11" s="26" t="s">
        <v>320</v>
      </c>
      <c r="AD11" s="51"/>
      <c r="AE11" s="51"/>
      <c r="AF11" s="51"/>
      <c r="AG11" s="51"/>
      <c r="AH11" s="51"/>
      <c r="AI11" s="51"/>
      <c r="AJ11" s="51"/>
    </row>
    <row r="12" spans="1:36" s="52" customFormat="1" ht="75" x14ac:dyDescent="0.25">
      <c r="A12" s="35" t="s">
        <v>47</v>
      </c>
      <c r="B12" s="30" t="s">
        <v>15</v>
      </c>
      <c r="C12" s="30" t="s">
        <v>200</v>
      </c>
      <c r="D12" s="30" t="s">
        <v>72</v>
      </c>
      <c r="E12" s="30" t="s">
        <v>105</v>
      </c>
      <c r="F12" s="30"/>
      <c r="G12" s="30">
        <v>47</v>
      </c>
      <c r="H12" s="30"/>
      <c r="I12" s="30">
        <v>53</v>
      </c>
      <c r="J12" s="30"/>
      <c r="K12" s="30">
        <v>47</v>
      </c>
      <c r="L12" s="30"/>
      <c r="M12" s="30">
        <v>61</v>
      </c>
      <c r="N12" s="30"/>
      <c r="O12" s="30">
        <v>61</v>
      </c>
      <c r="P12" s="30"/>
      <c r="Q12" s="30">
        <v>63</v>
      </c>
      <c r="R12" s="30"/>
      <c r="S12" s="92">
        <v>61.666666666666664</v>
      </c>
      <c r="T12" s="19">
        <v>18</v>
      </c>
      <c r="U12" s="19">
        <v>7</v>
      </c>
      <c r="V12" s="19">
        <v>9</v>
      </c>
      <c r="W12" s="19">
        <v>16</v>
      </c>
      <c r="X12" s="19">
        <v>10</v>
      </c>
      <c r="Y12" s="19">
        <v>3</v>
      </c>
      <c r="Z12" s="19"/>
      <c r="AA12" s="19">
        <f>T12+U12+V12+W12+X12+Y12</f>
        <v>63</v>
      </c>
      <c r="AB12" s="19" t="s">
        <v>304</v>
      </c>
      <c r="AC12" s="26" t="s">
        <v>320</v>
      </c>
      <c r="AD12" s="51"/>
      <c r="AE12" s="51"/>
      <c r="AF12" s="51"/>
      <c r="AG12" s="51"/>
      <c r="AH12" s="51"/>
      <c r="AI12" s="51"/>
      <c r="AJ12" s="51"/>
    </row>
    <row r="13" spans="1:36" s="52" customFormat="1" ht="45" x14ac:dyDescent="0.25">
      <c r="A13" s="36" t="s">
        <v>149</v>
      </c>
      <c r="B13" s="37" t="s">
        <v>150</v>
      </c>
      <c r="C13" s="37" t="s">
        <v>200</v>
      </c>
      <c r="D13" s="37" t="s">
        <v>142</v>
      </c>
      <c r="E13" s="37"/>
      <c r="F13" s="37" t="s">
        <v>105</v>
      </c>
      <c r="G13" s="30"/>
      <c r="H13" s="30"/>
      <c r="I13" s="30"/>
      <c r="J13" s="30"/>
      <c r="K13" s="30"/>
      <c r="L13" s="30"/>
      <c r="M13" s="30"/>
      <c r="N13" s="30">
        <v>44</v>
      </c>
      <c r="O13" s="30"/>
      <c r="P13" s="30"/>
      <c r="Q13" s="30"/>
      <c r="R13" s="30">
        <v>72</v>
      </c>
      <c r="S13" s="92">
        <v>58</v>
      </c>
      <c r="T13" s="19">
        <v>25</v>
      </c>
      <c r="U13" s="19">
        <v>19</v>
      </c>
      <c r="V13" s="19">
        <v>6</v>
      </c>
      <c r="W13" s="19"/>
      <c r="X13" s="19"/>
      <c r="Y13" s="19">
        <v>23</v>
      </c>
      <c r="Z13" s="19"/>
      <c r="AA13" s="19">
        <f>T13+U13+V13+Y13</f>
        <v>73</v>
      </c>
      <c r="AB13" s="19" t="s">
        <v>262</v>
      </c>
      <c r="AC13" s="26" t="s">
        <v>320</v>
      </c>
      <c r="AD13" s="51"/>
      <c r="AE13" s="51"/>
      <c r="AF13" s="51"/>
      <c r="AG13" s="51"/>
      <c r="AH13" s="51"/>
      <c r="AI13" s="51"/>
      <c r="AJ13" s="51"/>
    </row>
    <row r="14" spans="1:36" s="52" customFormat="1" ht="45" x14ac:dyDescent="0.25">
      <c r="A14" s="35" t="s">
        <v>117</v>
      </c>
      <c r="B14" s="30" t="s">
        <v>183</v>
      </c>
      <c r="C14" s="30" t="s">
        <v>200</v>
      </c>
      <c r="D14" s="30" t="s">
        <v>182</v>
      </c>
      <c r="E14" s="30"/>
      <c r="F14" s="30" t="s">
        <v>105</v>
      </c>
      <c r="G14" s="30"/>
      <c r="H14" s="30"/>
      <c r="I14" s="30"/>
      <c r="J14" s="30"/>
      <c r="K14" s="90"/>
      <c r="L14" s="90"/>
      <c r="M14" s="90"/>
      <c r="N14" s="90"/>
      <c r="O14" s="90"/>
      <c r="P14" s="90">
        <v>52</v>
      </c>
      <c r="Q14" s="90"/>
      <c r="R14" s="90"/>
      <c r="S14" s="92">
        <v>52</v>
      </c>
      <c r="T14" s="19">
        <v>15</v>
      </c>
      <c r="U14" s="19">
        <v>18</v>
      </c>
      <c r="V14" s="19">
        <v>4</v>
      </c>
      <c r="W14" s="19">
        <v>3</v>
      </c>
      <c r="X14" s="19"/>
      <c r="Y14" s="19">
        <v>10</v>
      </c>
      <c r="Z14" s="19">
        <v>2</v>
      </c>
      <c r="AA14" s="19">
        <f>T14+U14+V14+W14+Y14+Z14</f>
        <v>52</v>
      </c>
      <c r="AB14" s="19" t="s">
        <v>262</v>
      </c>
      <c r="AC14" s="26" t="s">
        <v>320</v>
      </c>
      <c r="AD14" s="51"/>
      <c r="AE14" s="51"/>
      <c r="AF14" s="51"/>
      <c r="AG14" s="51"/>
      <c r="AH14" s="51"/>
      <c r="AI14" s="51"/>
      <c r="AJ14" s="51"/>
    </row>
    <row r="15" spans="1:36" s="52" customFormat="1" ht="60" x14ac:dyDescent="0.25">
      <c r="A15" s="35" t="s">
        <v>39</v>
      </c>
      <c r="B15" s="30" t="s">
        <v>41</v>
      </c>
      <c r="C15" s="30" t="s">
        <v>200</v>
      </c>
      <c r="D15" s="30" t="s">
        <v>81</v>
      </c>
      <c r="E15" s="30"/>
      <c r="F15" s="30" t="s">
        <v>105</v>
      </c>
      <c r="G15" s="30"/>
      <c r="H15" s="30">
        <v>54</v>
      </c>
      <c r="I15" s="30"/>
      <c r="J15" s="30">
        <v>50</v>
      </c>
      <c r="K15" s="30"/>
      <c r="L15" s="30">
        <v>53</v>
      </c>
      <c r="M15" s="30"/>
      <c r="N15" s="30">
        <v>47</v>
      </c>
      <c r="O15" s="30"/>
      <c r="P15" s="30">
        <v>52</v>
      </c>
      <c r="Q15" s="30"/>
      <c r="R15" s="30">
        <v>52</v>
      </c>
      <c r="S15" s="92">
        <f>(N15+P15+R15)/3</f>
        <v>50.333333333333336</v>
      </c>
      <c r="T15" s="19">
        <v>5</v>
      </c>
      <c r="U15" s="19">
        <v>30</v>
      </c>
      <c r="V15" s="19">
        <v>11</v>
      </c>
      <c r="W15" s="19">
        <v>3</v>
      </c>
      <c r="X15" s="19"/>
      <c r="Y15" s="19">
        <v>3</v>
      </c>
      <c r="Z15" s="19"/>
      <c r="AA15" s="19">
        <f>T15+U15+V15+W15+Y15</f>
        <v>52</v>
      </c>
      <c r="AB15" s="19" t="s">
        <v>277</v>
      </c>
      <c r="AC15" s="26" t="s">
        <v>320</v>
      </c>
      <c r="AD15" s="51"/>
      <c r="AE15" s="51"/>
      <c r="AF15" s="51"/>
      <c r="AG15" s="51"/>
      <c r="AH15" s="51"/>
      <c r="AI15" s="51"/>
      <c r="AJ15" s="51"/>
    </row>
    <row r="16" spans="1:36" s="52" customFormat="1" ht="30" x14ac:dyDescent="0.25">
      <c r="A16" s="35" t="s">
        <v>147</v>
      </c>
      <c r="B16" s="30" t="s">
        <v>148</v>
      </c>
      <c r="C16" s="30" t="s">
        <v>200</v>
      </c>
      <c r="D16" s="30" t="s">
        <v>146</v>
      </c>
      <c r="E16" s="30"/>
      <c r="F16" s="30" t="s">
        <v>105</v>
      </c>
      <c r="G16" s="30"/>
      <c r="H16" s="30"/>
      <c r="I16" s="30"/>
      <c r="J16" s="30">
        <v>44</v>
      </c>
      <c r="K16" s="30"/>
      <c r="L16" s="30">
        <v>48</v>
      </c>
      <c r="M16" s="30"/>
      <c r="N16" s="30">
        <v>70</v>
      </c>
      <c r="O16" s="30"/>
      <c r="P16" s="30">
        <v>48</v>
      </c>
      <c r="Q16" s="30"/>
      <c r="R16" s="30">
        <v>21</v>
      </c>
      <c r="S16" s="92">
        <v>46.333333333333336</v>
      </c>
      <c r="T16" s="19">
        <v>8</v>
      </c>
      <c r="U16" s="19"/>
      <c r="V16" s="19"/>
      <c r="W16" s="19"/>
      <c r="X16" s="19"/>
      <c r="Y16" s="19">
        <v>13</v>
      </c>
      <c r="Z16" s="19"/>
      <c r="AA16" s="19">
        <f>T16+Y16</f>
        <v>21</v>
      </c>
      <c r="AB16" s="19" t="s">
        <v>250</v>
      </c>
      <c r="AC16" s="26" t="s">
        <v>320</v>
      </c>
      <c r="AD16" s="51"/>
      <c r="AE16" s="51"/>
      <c r="AF16" s="51"/>
      <c r="AG16" s="51"/>
      <c r="AH16" s="51"/>
      <c r="AI16" s="51"/>
      <c r="AJ16" s="51"/>
    </row>
    <row r="17" spans="1:36" s="52" customFormat="1" ht="90" x14ac:dyDescent="0.25">
      <c r="A17" s="35" t="s">
        <v>27</v>
      </c>
      <c r="B17" s="30" t="s">
        <v>28</v>
      </c>
      <c r="C17" s="30" t="s">
        <v>200</v>
      </c>
      <c r="D17" s="30" t="s">
        <v>82</v>
      </c>
      <c r="E17" s="30" t="s">
        <v>105</v>
      </c>
      <c r="F17" s="30"/>
      <c r="G17" s="30">
        <v>69</v>
      </c>
      <c r="H17" s="30"/>
      <c r="I17" s="30">
        <v>46</v>
      </c>
      <c r="J17" s="30"/>
      <c r="K17" s="30">
        <v>58</v>
      </c>
      <c r="L17" s="30"/>
      <c r="M17" s="30">
        <v>43</v>
      </c>
      <c r="N17" s="30"/>
      <c r="O17" s="30">
        <v>49</v>
      </c>
      <c r="P17" s="30"/>
      <c r="Q17" s="30">
        <v>35</v>
      </c>
      <c r="R17" s="30"/>
      <c r="S17" s="92">
        <v>42.333333333333336</v>
      </c>
      <c r="T17" s="19">
        <v>8</v>
      </c>
      <c r="U17" s="19">
        <v>13</v>
      </c>
      <c r="V17" s="19">
        <v>9</v>
      </c>
      <c r="W17" s="19">
        <v>1</v>
      </c>
      <c r="X17" s="19"/>
      <c r="Y17" s="19">
        <v>4</v>
      </c>
      <c r="Z17" s="19"/>
      <c r="AA17" s="19">
        <f>T17+U17+V17+W17+Y17</f>
        <v>35</v>
      </c>
      <c r="AB17" s="19" t="s">
        <v>332</v>
      </c>
      <c r="AC17" s="26" t="s">
        <v>320</v>
      </c>
      <c r="AD17" s="51"/>
      <c r="AE17" s="51"/>
      <c r="AF17" s="51"/>
      <c r="AG17" s="51"/>
      <c r="AH17" s="51"/>
      <c r="AI17" s="51"/>
      <c r="AJ17" s="51"/>
    </row>
    <row r="18" spans="1:36" s="52" customFormat="1" ht="30" x14ac:dyDescent="0.25">
      <c r="A18" s="35" t="s">
        <v>184</v>
      </c>
      <c r="B18" s="30" t="s">
        <v>177</v>
      </c>
      <c r="C18" s="30" t="s">
        <v>200</v>
      </c>
      <c r="D18" s="30" t="s">
        <v>90</v>
      </c>
      <c r="E18" s="30"/>
      <c r="F18" s="30" t="s">
        <v>105</v>
      </c>
      <c r="G18" s="30"/>
      <c r="H18" s="30">
        <v>58</v>
      </c>
      <c r="I18" s="30"/>
      <c r="J18" s="30">
        <v>56</v>
      </c>
      <c r="K18" s="30"/>
      <c r="L18" s="30">
        <v>59</v>
      </c>
      <c r="M18" s="30"/>
      <c r="N18" s="30">
        <v>43</v>
      </c>
      <c r="O18" s="30"/>
      <c r="P18" s="30">
        <v>37</v>
      </c>
      <c r="Q18" s="30"/>
      <c r="R18" s="30">
        <v>35</v>
      </c>
      <c r="S18" s="92">
        <v>38.333333333333336</v>
      </c>
      <c r="T18" s="19">
        <v>20</v>
      </c>
      <c r="U18" s="19"/>
      <c r="V18" s="19"/>
      <c r="W18" s="19"/>
      <c r="X18" s="19"/>
      <c r="Y18" s="19">
        <v>12</v>
      </c>
      <c r="Z18" s="19">
        <v>3</v>
      </c>
      <c r="AA18" s="19">
        <f>T18+Y18+Z18</f>
        <v>35</v>
      </c>
      <c r="AB18" s="19" t="s">
        <v>250</v>
      </c>
      <c r="AC18" s="26" t="s">
        <v>320</v>
      </c>
      <c r="AD18" s="51"/>
      <c r="AE18" s="51"/>
      <c r="AF18" s="51"/>
      <c r="AG18" s="51"/>
      <c r="AH18" s="51"/>
      <c r="AI18" s="51"/>
      <c r="AJ18" s="51"/>
    </row>
    <row r="19" spans="1:36" s="52" customFormat="1" ht="45" x14ac:dyDescent="0.25">
      <c r="A19" s="35" t="s">
        <v>25</v>
      </c>
      <c r="B19" s="30" t="s">
        <v>26</v>
      </c>
      <c r="C19" s="30" t="s">
        <v>200</v>
      </c>
      <c r="D19" s="30" t="s">
        <v>65</v>
      </c>
      <c r="E19" s="30" t="s">
        <v>105</v>
      </c>
      <c r="F19" s="30"/>
      <c r="G19" s="30"/>
      <c r="H19" s="30"/>
      <c r="I19" s="30">
        <v>28</v>
      </c>
      <c r="J19" s="30"/>
      <c r="K19" s="30">
        <v>22</v>
      </c>
      <c r="L19" s="30"/>
      <c r="M19" s="30">
        <v>29</v>
      </c>
      <c r="N19" s="30"/>
      <c r="O19" s="30">
        <v>56</v>
      </c>
      <c r="P19" s="30"/>
      <c r="Q19" s="30">
        <v>67</v>
      </c>
      <c r="R19" s="30"/>
      <c r="S19" s="92">
        <f>(M19+O19+Q19)/3</f>
        <v>50.666666666666664</v>
      </c>
      <c r="T19" s="19">
        <v>20</v>
      </c>
      <c r="U19" s="19"/>
      <c r="V19" s="19"/>
      <c r="W19" s="19"/>
      <c r="X19" s="19">
        <v>5</v>
      </c>
      <c r="Y19" s="19">
        <f>14+26</f>
        <v>40</v>
      </c>
      <c r="Z19" s="19">
        <v>2</v>
      </c>
      <c r="AA19" s="19">
        <f>T19+X19+Y19+Z19</f>
        <v>67</v>
      </c>
      <c r="AB19" s="19" t="s">
        <v>271</v>
      </c>
      <c r="AC19" s="26" t="s">
        <v>320</v>
      </c>
      <c r="AD19" s="51"/>
      <c r="AE19" s="51"/>
      <c r="AF19" s="51"/>
      <c r="AG19" s="51"/>
      <c r="AH19" s="51"/>
      <c r="AI19" s="51"/>
      <c r="AJ19" s="51"/>
    </row>
    <row r="20" spans="1:36" s="52" customFormat="1" ht="105" x14ac:dyDescent="0.25">
      <c r="A20" s="35" t="s">
        <v>29</v>
      </c>
      <c r="B20" s="30" t="s">
        <v>106</v>
      </c>
      <c r="C20" s="30" t="s">
        <v>200</v>
      </c>
      <c r="D20" s="30" t="s">
        <v>134</v>
      </c>
      <c r="E20" s="30"/>
      <c r="F20" s="30" t="s">
        <v>105</v>
      </c>
      <c r="G20" s="30"/>
      <c r="H20" s="30">
        <v>34</v>
      </c>
      <c r="I20" s="30"/>
      <c r="J20" s="30">
        <v>31</v>
      </c>
      <c r="K20" s="30"/>
      <c r="L20" s="30">
        <v>44</v>
      </c>
      <c r="M20" s="30"/>
      <c r="N20" s="30">
        <v>39</v>
      </c>
      <c r="O20" s="30"/>
      <c r="P20" s="30">
        <v>35</v>
      </c>
      <c r="Q20" s="30"/>
      <c r="R20" s="30">
        <v>33</v>
      </c>
      <c r="S20" s="92">
        <v>35.666666666666664</v>
      </c>
      <c r="T20" s="19">
        <v>12</v>
      </c>
      <c r="U20" s="19">
        <v>3</v>
      </c>
      <c r="V20" s="19">
        <v>10</v>
      </c>
      <c r="W20" s="19">
        <v>3</v>
      </c>
      <c r="X20" s="19"/>
      <c r="Y20" s="19">
        <v>4</v>
      </c>
      <c r="Z20" s="19">
        <v>1</v>
      </c>
      <c r="AA20" s="19">
        <f>T20+U20+V20+W20+Y20+Z20</f>
        <v>33</v>
      </c>
      <c r="AB20" s="19" t="s">
        <v>333</v>
      </c>
      <c r="AC20" s="26" t="s">
        <v>320</v>
      </c>
      <c r="AD20" s="51"/>
      <c r="AE20" s="51"/>
      <c r="AF20" s="51"/>
      <c r="AG20" s="51"/>
      <c r="AH20" s="51"/>
      <c r="AI20" s="51"/>
      <c r="AJ20" s="51"/>
    </row>
    <row r="21" spans="1:36" s="63" customFormat="1" ht="105" x14ac:dyDescent="0.25">
      <c r="A21" s="64" t="s">
        <v>197</v>
      </c>
      <c r="B21" s="59" t="s">
        <v>173</v>
      </c>
      <c r="C21" s="59" t="s">
        <v>209</v>
      </c>
      <c r="D21" s="67" t="s">
        <v>202</v>
      </c>
      <c r="E21" s="59"/>
      <c r="F21" s="59" t="s">
        <v>105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>
        <v>26</v>
      </c>
      <c r="S21" s="96">
        <v>26</v>
      </c>
      <c r="T21" s="65">
        <v>26</v>
      </c>
      <c r="U21" s="65"/>
      <c r="V21" s="65"/>
      <c r="W21" s="65"/>
      <c r="X21" s="65"/>
      <c r="Y21" s="65"/>
      <c r="Z21" s="65"/>
      <c r="AA21" s="65"/>
      <c r="AB21" s="65" t="s">
        <v>250</v>
      </c>
      <c r="AC21" s="66" t="s">
        <v>322</v>
      </c>
      <c r="AD21" s="62"/>
      <c r="AE21" s="62"/>
      <c r="AF21" s="62"/>
      <c r="AG21" s="62"/>
      <c r="AH21" s="62"/>
      <c r="AI21" s="62"/>
      <c r="AJ21" s="62"/>
    </row>
    <row r="22" spans="1:36" s="52" customFormat="1" ht="135" x14ac:dyDescent="0.25">
      <c r="A22" s="35" t="s">
        <v>85</v>
      </c>
      <c r="B22" s="30" t="s">
        <v>106</v>
      </c>
      <c r="C22" s="30" t="s">
        <v>200</v>
      </c>
      <c r="D22" s="30" t="s">
        <v>86</v>
      </c>
      <c r="E22" s="30"/>
      <c r="F22" s="30" t="s">
        <v>105</v>
      </c>
      <c r="G22" s="30"/>
      <c r="H22" s="30">
        <v>27</v>
      </c>
      <c r="I22" s="30"/>
      <c r="J22" s="30">
        <v>29</v>
      </c>
      <c r="K22" s="30"/>
      <c r="L22" s="30">
        <v>24</v>
      </c>
      <c r="M22" s="30"/>
      <c r="N22" s="30">
        <v>27</v>
      </c>
      <c r="O22" s="30"/>
      <c r="P22" s="30">
        <v>25</v>
      </c>
      <c r="Q22" s="30"/>
      <c r="R22" s="30">
        <v>22</v>
      </c>
      <c r="S22" s="92">
        <v>24.666666666666668</v>
      </c>
      <c r="T22" s="19">
        <v>3</v>
      </c>
      <c r="U22" s="19">
        <v>4</v>
      </c>
      <c r="V22" s="19">
        <v>7</v>
      </c>
      <c r="W22" s="19">
        <v>2</v>
      </c>
      <c r="X22" s="19"/>
      <c r="Y22" s="19">
        <v>6</v>
      </c>
      <c r="Z22" s="19"/>
      <c r="AA22" s="19">
        <f>T22+U22+V22+W22+Y22</f>
        <v>22</v>
      </c>
      <c r="AB22" s="19" t="s">
        <v>335</v>
      </c>
      <c r="AC22" s="26" t="s">
        <v>320</v>
      </c>
      <c r="AD22" s="51"/>
      <c r="AE22" s="51"/>
      <c r="AF22" s="51"/>
      <c r="AG22" s="51"/>
      <c r="AH22" s="51"/>
      <c r="AI22" s="51"/>
      <c r="AJ22" s="51"/>
    </row>
    <row r="23" spans="1:36" s="84" customFormat="1" ht="45" x14ac:dyDescent="0.25">
      <c r="A23" s="79" t="s">
        <v>34</v>
      </c>
      <c r="B23" s="80" t="s">
        <v>3</v>
      </c>
      <c r="C23" s="80" t="s">
        <v>200</v>
      </c>
      <c r="D23" s="80" t="s">
        <v>66</v>
      </c>
      <c r="E23" s="80" t="s">
        <v>105</v>
      </c>
      <c r="F23" s="80"/>
      <c r="G23" s="80">
        <v>9</v>
      </c>
      <c r="H23" s="80"/>
      <c r="I23" s="80">
        <v>12</v>
      </c>
      <c r="J23" s="80"/>
      <c r="K23" s="80">
        <v>21</v>
      </c>
      <c r="L23" s="80"/>
      <c r="M23" s="80">
        <v>21</v>
      </c>
      <c r="N23" s="80"/>
      <c r="O23" s="80">
        <v>25</v>
      </c>
      <c r="P23" s="80"/>
      <c r="Q23" s="80">
        <v>25</v>
      </c>
      <c r="R23" s="80"/>
      <c r="S23" s="93">
        <v>23.666666666666668</v>
      </c>
      <c r="T23" s="81">
        <v>8</v>
      </c>
      <c r="U23" s="81"/>
      <c r="V23" s="81"/>
      <c r="W23" s="81"/>
      <c r="X23" s="81">
        <v>3</v>
      </c>
      <c r="Y23" s="81">
        <v>14</v>
      </c>
      <c r="Z23" s="81"/>
      <c r="AA23" s="81">
        <f>T23+X23+Y23</f>
        <v>25</v>
      </c>
      <c r="AB23" s="81" t="s">
        <v>250</v>
      </c>
      <c r="AC23" s="82" t="s">
        <v>314</v>
      </c>
      <c r="AD23" s="83"/>
      <c r="AE23" s="83"/>
      <c r="AF23" s="83"/>
      <c r="AG23" s="83"/>
      <c r="AH23" s="83"/>
      <c r="AI23" s="83"/>
      <c r="AJ23" s="83"/>
    </row>
    <row r="24" spans="1:36" s="63" customFormat="1" ht="30" x14ac:dyDescent="0.25">
      <c r="A24" s="64" t="s">
        <v>138</v>
      </c>
      <c r="B24" s="59" t="s">
        <v>144</v>
      </c>
      <c r="C24" s="59" t="s">
        <v>200</v>
      </c>
      <c r="D24" s="59" t="s">
        <v>139</v>
      </c>
      <c r="E24" s="59" t="s">
        <v>105</v>
      </c>
      <c r="F24" s="59"/>
      <c r="G24" s="59">
        <v>28</v>
      </c>
      <c r="H24" s="59"/>
      <c r="I24" s="59">
        <v>26</v>
      </c>
      <c r="J24" s="59"/>
      <c r="K24" s="85">
        <v>28</v>
      </c>
      <c r="L24" s="85"/>
      <c r="M24" s="85">
        <v>29</v>
      </c>
      <c r="N24" s="85"/>
      <c r="O24" s="85">
        <v>23</v>
      </c>
      <c r="P24" s="85"/>
      <c r="Q24" s="85">
        <v>16</v>
      </c>
      <c r="R24" s="85"/>
      <c r="S24" s="96">
        <v>22.666666666666668</v>
      </c>
      <c r="T24" s="65">
        <v>10</v>
      </c>
      <c r="U24" s="65"/>
      <c r="V24" s="65"/>
      <c r="W24" s="65"/>
      <c r="X24" s="65"/>
      <c r="Y24" s="65">
        <v>6</v>
      </c>
      <c r="Z24" s="65"/>
      <c r="AA24" s="65">
        <v>16</v>
      </c>
      <c r="AB24" s="65" t="s">
        <v>250</v>
      </c>
      <c r="AC24" s="66" t="s">
        <v>315</v>
      </c>
      <c r="AD24" s="62"/>
      <c r="AE24" s="62"/>
      <c r="AF24" s="62"/>
      <c r="AG24" s="62"/>
      <c r="AH24" s="62"/>
      <c r="AI24" s="62"/>
      <c r="AJ24" s="62"/>
    </row>
    <row r="25" spans="1:36" s="63" customFormat="1" ht="30" x14ac:dyDescent="0.25">
      <c r="A25" s="64" t="s">
        <v>42</v>
      </c>
      <c r="B25" s="59" t="s">
        <v>127</v>
      </c>
      <c r="C25" s="59" t="s">
        <v>200</v>
      </c>
      <c r="D25" s="59" t="s">
        <v>71</v>
      </c>
      <c r="E25" s="59"/>
      <c r="F25" s="59" t="s">
        <v>105</v>
      </c>
      <c r="G25" s="59"/>
      <c r="H25" s="59">
        <v>27</v>
      </c>
      <c r="I25" s="59"/>
      <c r="J25" s="59">
        <v>26</v>
      </c>
      <c r="K25" s="59"/>
      <c r="L25" s="59">
        <v>31</v>
      </c>
      <c r="M25" s="59"/>
      <c r="N25" s="59">
        <v>26</v>
      </c>
      <c r="O25" s="59"/>
      <c r="P25" s="59">
        <v>23</v>
      </c>
      <c r="Q25" s="59"/>
      <c r="R25" s="59">
        <v>15</v>
      </c>
      <c r="S25" s="96">
        <v>21.333333333333332</v>
      </c>
      <c r="T25" s="65">
        <v>4</v>
      </c>
      <c r="U25" s="65"/>
      <c r="V25" s="65"/>
      <c r="W25" s="65"/>
      <c r="X25" s="65"/>
      <c r="Y25" s="65">
        <v>11</v>
      </c>
      <c r="Z25" s="65"/>
      <c r="AA25" s="65">
        <v>15</v>
      </c>
      <c r="AB25" s="65" t="s">
        <v>250</v>
      </c>
      <c r="AC25" s="66" t="s">
        <v>315</v>
      </c>
      <c r="AD25" s="62"/>
      <c r="AE25" s="62"/>
      <c r="AF25" s="62"/>
      <c r="AG25" s="62"/>
      <c r="AH25" s="62"/>
      <c r="AI25" s="62"/>
      <c r="AJ25" s="62"/>
    </row>
    <row r="26" spans="1:36" s="52" customFormat="1" ht="30" x14ac:dyDescent="0.25">
      <c r="A26" s="35" t="s">
        <v>186</v>
      </c>
      <c r="B26" s="30" t="s">
        <v>177</v>
      </c>
      <c r="C26" s="30" t="s">
        <v>200</v>
      </c>
      <c r="D26" s="30" t="s">
        <v>185</v>
      </c>
      <c r="E26" s="30"/>
      <c r="F26" s="30" t="s">
        <v>105</v>
      </c>
      <c r="G26" s="30"/>
      <c r="H26" s="90"/>
      <c r="I26" s="90"/>
      <c r="J26" s="90"/>
      <c r="K26" s="90"/>
      <c r="L26" s="90"/>
      <c r="M26" s="90"/>
      <c r="N26" s="90"/>
      <c r="O26" s="90"/>
      <c r="P26" s="90">
        <v>22</v>
      </c>
      <c r="Q26" s="90"/>
      <c r="R26" s="90">
        <v>21</v>
      </c>
      <c r="S26" s="92">
        <f>21</f>
        <v>21</v>
      </c>
      <c r="T26" s="19">
        <v>7</v>
      </c>
      <c r="U26" s="19">
        <v>1</v>
      </c>
      <c r="V26" s="19"/>
      <c r="W26" s="19"/>
      <c r="X26" s="19"/>
      <c r="Y26" s="19">
        <v>12</v>
      </c>
      <c r="Z26" s="19">
        <v>1</v>
      </c>
      <c r="AA26" s="19">
        <v>21</v>
      </c>
      <c r="AB26" s="19" t="s">
        <v>250</v>
      </c>
      <c r="AC26" s="26" t="s">
        <v>320</v>
      </c>
      <c r="AD26" s="51"/>
      <c r="AE26" s="51"/>
      <c r="AF26" s="51"/>
      <c r="AG26" s="51"/>
      <c r="AH26" s="51"/>
      <c r="AI26" s="51"/>
      <c r="AJ26" s="51"/>
    </row>
    <row r="27" spans="1:36" s="52" customFormat="1" ht="30" x14ac:dyDescent="0.25">
      <c r="A27" s="36" t="s">
        <v>151</v>
      </c>
      <c r="B27" s="37" t="s">
        <v>152</v>
      </c>
      <c r="C27" s="37" t="s">
        <v>200</v>
      </c>
      <c r="D27" s="37" t="s">
        <v>158</v>
      </c>
      <c r="E27" s="37"/>
      <c r="F27" s="37" t="s">
        <v>105</v>
      </c>
      <c r="G27" s="37"/>
      <c r="H27" s="37"/>
      <c r="I27" s="37"/>
      <c r="J27" s="37"/>
      <c r="K27" s="37"/>
      <c r="L27" s="37">
        <v>23</v>
      </c>
      <c r="M27" s="37"/>
      <c r="N27" s="37">
        <v>20</v>
      </c>
      <c r="O27" s="37"/>
      <c r="P27" s="37">
        <v>17</v>
      </c>
      <c r="Q27" s="37"/>
      <c r="R27" s="37">
        <v>15</v>
      </c>
      <c r="S27" s="92">
        <v>17.333333333333332</v>
      </c>
      <c r="T27" s="19">
        <v>7</v>
      </c>
      <c r="U27" s="19"/>
      <c r="V27" s="19"/>
      <c r="W27" s="19"/>
      <c r="X27" s="19"/>
      <c r="Y27" s="19">
        <v>8</v>
      </c>
      <c r="Z27" s="19"/>
      <c r="AA27" s="19">
        <v>15</v>
      </c>
      <c r="AB27" s="19" t="s">
        <v>250</v>
      </c>
      <c r="AC27" s="26" t="s">
        <v>320</v>
      </c>
      <c r="AD27" s="51"/>
      <c r="AE27" s="51"/>
      <c r="AF27" s="51"/>
      <c r="AG27" s="51"/>
      <c r="AH27" s="51"/>
      <c r="AI27" s="51"/>
      <c r="AJ27" s="51"/>
    </row>
    <row r="28" spans="1:36" s="63" customFormat="1" ht="45" x14ac:dyDescent="0.25">
      <c r="A28" s="64" t="s">
        <v>170</v>
      </c>
      <c r="B28" s="59" t="s">
        <v>203</v>
      </c>
      <c r="C28" s="59" t="s">
        <v>200</v>
      </c>
      <c r="D28" s="59" t="s">
        <v>169</v>
      </c>
      <c r="E28" s="59" t="s">
        <v>105</v>
      </c>
      <c r="F28" s="59"/>
      <c r="G28" s="59"/>
      <c r="H28" s="59"/>
      <c r="I28" s="59"/>
      <c r="J28" s="59"/>
      <c r="K28" s="59"/>
      <c r="L28" s="59"/>
      <c r="M28" s="59"/>
      <c r="N28" s="59"/>
      <c r="O28" s="59">
        <v>11</v>
      </c>
      <c r="P28" s="59"/>
      <c r="Q28" s="59">
        <v>18</v>
      </c>
      <c r="R28" s="59"/>
      <c r="S28" s="96">
        <v>14.5</v>
      </c>
      <c r="T28" s="65">
        <v>8</v>
      </c>
      <c r="U28" s="65">
        <v>1</v>
      </c>
      <c r="V28" s="65">
        <v>3</v>
      </c>
      <c r="W28" s="65">
        <v>5</v>
      </c>
      <c r="X28" s="65"/>
      <c r="Y28" s="65">
        <v>1</v>
      </c>
      <c r="Z28" s="65"/>
      <c r="AA28" s="65">
        <v>18</v>
      </c>
      <c r="AB28" s="65" t="s">
        <v>270</v>
      </c>
      <c r="AC28" s="66" t="s">
        <v>315</v>
      </c>
      <c r="AD28" s="62"/>
      <c r="AE28" s="62"/>
      <c r="AF28" s="62"/>
      <c r="AG28" s="62"/>
      <c r="AH28" s="62"/>
      <c r="AI28" s="62"/>
      <c r="AJ28" s="62"/>
    </row>
    <row r="29" spans="1:36" s="63" customFormat="1" ht="30" x14ac:dyDescent="0.25">
      <c r="A29" s="64" t="s">
        <v>179</v>
      </c>
      <c r="B29" s="59" t="s">
        <v>141</v>
      </c>
      <c r="C29" s="59" t="s">
        <v>200</v>
      </c>
      <c r="D29" s="59" t="s">
        <v>83</v>
      </c>
      <c r="E29" s="59"/>
      <c r="F29" s="59" t="s">
        <v>105</v>
      </c>
      <c r="G29" s="59"/>
      <c r="H29" s="59">
        <v>26</v>
      </c>
      <c r="I29" s="59"/>
      <c r="J29" s="59">
        <v>16</v>
      </c>
      <c r="K29" s="59"/>
      <c r="L29" s="59">
        <v>17</v>
      </c>
      <c r="M29" s="59"/>
      <c r="N29" s="59">
        <v>8</v>
      </c>
      <c r="O29" s="59"/>
      <c r="P29" s="59">
        <v>18</v>
      </c>
      <c r="Q29" s="59"/>
      <c r="R29" s="59">
        <v>13</v>
      </c>
      <c r="S29" s="96">
        <v>13</v>
      </c>
      <c r="T29" s="65">
        <v>6</v>
      </c>
      <c r="U29" s="65"/>
      <c r="V29" s="65"/>
      <c r="W29" s="65"/>
      <c r="X29" s="65">
        <v>6</v>
      </c>
      <c r="Y29" s="65">
        <v>1</v>
      </c>
      <c r="Z29" s="65"/>
      <c r="AA29" s="65">
        <v>13</v>
      </c>
      <c r="AB29" s="65" t="s">
        <v>274</v>
      </c>
      <c r="AC29" s="66" t="s">
        <v>315</v>
      </c>
      <c r="AD29" s="62"/>
      <c r="AE29" s="62"/>
      <c r="AF29" s="62"/>
      <c r="AG29" s="62"/>
      <c r="AH29" s="62"/>
      <c r="AI29" s="62"/>
      <c r="AJ29" s="62"/>
    </row>
    <row r="30" spans="1:36" s="63" customFormat="1" ht="30" x14ac:dyDescent="0.25">
      <c r="A30" s="64" t="s">
        <v>135</v>
      </c>
      <c r="B30" s="59" t="s">
        <v>114</v>
      </c>
      <c r="C30" s="59" t="s">
        <v>200</v>
      </c>
      <c r="D30" s="59" t="s">
        <v>132</v>
      </c>
      <c r="E30" s="59"/>
      <c r="F30" s="59" t="s">
        <v>105</v>
      </c>
      <c r="G30" s="59"/>
      <c r="H30" s="59">
        <v>16</v>
      </c>
      <c r="I30" s="59"/>
      <c r="J30" s="59">
        <v>7</v>
      </c>
      <c r="K30" s="59"/>
      <c r="L30" s="59">
        <v>6</v>
      </c>
      <c r="M30" s="59"/>
      <c r="N30" s="59">
        <v>10</v>
      </c>
      <c r="O30" s="59"/>
      <c r="P30" s="59">
        <v>8</v>
      </c>
      <c r="Q30" s="59"/>
      <c r="R30" s="59">
        <v>12</v>
      </c>
      <c r="S30" s="96">
        <v>10</v>
      </c>
      <c r="T30" s="65">
        <v>8</v>
      </c>
      <c r="U30" s="65"/>
      <c r="V30" s="65"/>
      <c r="W30" s="65"/>
      <c r="X30" s="65"/>
      <c r="Y30" s="65">
        <v>3</v>
      </c>
      <c r="Z30" s="65">
        <v>1</v>
      </c>
      <c r="AA30" s="65">
        <v>12</v>
      </c>
      <c r="AB30" s="65" t="s">
        <v>284</v>
      </c>
      <c r="AC30" s="66" t="s">
        <v>315</v>
      </c>
      <c r="AD30" s="62"/>
      <c r="AE30" s="62"/>
      <c r="AF30" s="62"/>
      <c r="AG30" s="62"/>
      <c r="AH30" s="62"/>
      <c r="AI30" s="62"/>
      <c r="AJ30" s="62"/>
    </row>
    <row r="31" spans="1:36" s="63" customFormat="1" ht="30" x14ac:dyDescent="0.25">
      <c r="A31" s="64" t="s">
        <v>104</v>
      </c>
      <c r="B31" s="59" t="s">
        <v>6</v>
      </c>
      <c r="C31" s="59" t="s">
        <v>200</v>
      </c>
      <c r="D31" s="59" t="s">
        <v>80</v>
      </c>
      <c r="E31" s="59" t="s">
        <v>105</v>
      </c>
      <c r="F31" s="59"/>
      <c r="G31" s="59"/>
      <c r="H31" s="59">
        <v>2</v>
      </c>
      <c r="I31" s="59">
        <v>6</v>
      </c>
      <c r="J31" s="59"/>
      <c r="K31" s="59">
        <v>4</v>
      </c>
      <c r="L31" s="59"/>
      <c r="M31" s="59">
        <v>1</v>
      </c>
      <c r="N31" s="59"/>
      <c r="O31" s="59">
        <v>1</v>
      </c>
      <c r="P31" s="59"/>
      <c r="Q31" s="59">
        <v>3</v>
      </c>
      <c r="R31" s="59"/>
      <c r="S31" s="96">
        <v>1.6666666666666667</v>
      </c>
      <c r="T31" s="65">
        <v>2</v>
      </c>
      <c r="U31" s="65"/>
      <c r="V31" s="65"/>
      <c r="W31" s="65"/>
      <c r="X31" s="65"/>
      <c r="Y31" s="65">
        <v>1</v>
      </c>
      <c r="Z31" s="65"/>
      <c r="AA31" s="65">
        <v>3</v>
      </c>
      <c r="AB31" s="65" t="s">
        <v>250</v>
      </c>
      <c r="AC31" s="66" t="s">
        <v>316</v>
      </c>
      <c r="AD31" s="62"/>
      <c r="AE31" s="62"/>
      <c r="AF31" s="62"/>
      <c r="AG31" s="62"/>
      <c r="AH31" s="62"/>
      <c r="AI31" s="62"/>
      <c r="AJ31" s="62"/>
    </row>
    <row r="32" spans="1:36" s="52" customFormat="1" x14ac:dyDescent="0.25">
      <c r="A32" s="18" t="s">
        <v>317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92"/>
      <c r="T32" s="19"/>
      <c r="U32" s="19"/>
      <c r="V32" s="19"/>
      <c r="W32" s="19"/>
      <c r="X32" s="19"/>
      <c r="Y32" s="19"/>
      <c r="Z32" s="19"/>
      <c r="AA32" s="19"/>
      <c r="AB32" s="19"/>
      <c r="AC32" s="26"/>
      <c r="AD32" s="51"/>
      <c r="AE32" s="51"/>
      <c r="AF32" s="51"/>
      <c r="AG32" s="51"/>
      <c r="AH32" s="51"/>
      <c r="AI32" s="51"/>
      <c r="AJ32" s="51"/>
    </row>
    <row r="33" spans="1:36" s="1" customFormat="1" ht="45" x14ac:dyDescent="0.25">
      <c r="A33" s="20" t="s">
        <v>308</v>
      </c>
      <c r="B33" s="21" t="s">
        <v>323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97"/>
      <c r="T33" s="22"/>
      <c r="U33" s="22"/>
      <c r="V33" s="22"/>
      <c r="W33" s="22"/>
      <c r="X33" s="22"/>
      <c r="Y33" s="22"/>
      <c r="Z33" s="22"/>
      <c r="AA33" s="22"/>
      <c r="AB33" s="22"/>
      <c r="AC33" s="23" t="s">
        <v>324</v>
      </c>
      <c r="AD33" s="24"/>
      <c r="AE33" s="24"/>
      <c r="AF33" s="24"/>
      <c r="AG33" s="24"/>
      <c r="AH33" s="24"/>
      <c r="AI33" s="24"/>
      <c r="AJ33" s="24"/>
    </row>
    <row r="34" spans="1:36" s="84" customFormat="1" ht="45" x14ac:dyDescent="0.25">
      <c r="A34" s="79" t="s">
        <v>309</v>
      </c>
      <c r="B34" s="80" t="s">
        <v>127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3"/>
      <c r="T34" s="81"/>
      <c r="U34" s="81"/>
      <c r="V34" s="81"/>
      <c r="W34" s="81"/>
      <c r="X34" s="81"/>
      <c r="Y34" s="81"/>
      <c r="Z34" s="81"/>
      <c r="AA34" s="81"/>
      <c r="AB34" s="98"/>
      <c r="AC34" s="82" t="s">
        <v>318</v>
      </c>
      <c r="AD34" s="83"/>
      <c r="AE34" s="83"/>
      <c r="AF34" s="83"/>
      <c r="AG34" s="83"/>
      <c r="AH34" s="83"/>
      <c r="AI34" s="83"/>
      <c r="AJ34" s="83"/>
    </row>
    <row r="35" spans="1:36" s="1" customFormat="1" ht="30" x14ac:dyDescent="0.25">
      <c r="A35" s="20" t="s">
        <v>310</v>
      </c>
      <c r="B35" s="21" t="s">
        <v>203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97"/>
      <c r="T35" s="22"/>
      <c r="U35" s="22"/>
      <c r="V35" s="22"/>
      <c r="W35" s="22"/>
      <c r="X35" s="22"/>
      <c r="Y35" s="22"/>
      <c r="Z35" s="22"/>
      <c r="AA35" s="22"/>
      <c r="AB35" s="22"/>
      <c r="AC35" s="23" t="s">
        <v>325</v>
      </c>
      <c r="AD35" s="24"/>
      <c r="AE35" s="24"/>
      <c r="AF35" s="24"/>
      <c r="AG35" s="24"/>
      <c r="AH35" s="24"/>
      <c r="AI35" s="24"/>
      <c r="AJ35" s="24"/>
    </row>
    <row r="36" spans="1:36" s="84" customFormat="1" ht="75.75" thickBot="1" x14ac:dyDescent="0.3">
      <c r="A36" s="86" t="s">
        <v>311</v>
      </c>
      <c r="B36" s="87" t="s">
        <v>337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95"/>
      <c r="T36" s="88"/>
      <c r="U36" s="88"/>
      <c r="V36" s="88"/>
      <c r="W36" s="88"/>
      <c r="X36" s="88"/>
      <c r="Y36" s="88"/>
      <c r="Z36" s="88"/>
      <c r="AA36" s="88"/>
      <c r="AB36" s="99"/>
      <c r="AC36" s="89" t="s">
        <v>319</v>
      </c>
      <c r="AD36" s="83"/>
      <c r="AE36" s="83"/>
      <c r="AF36" s="83"/>
      <c r="AG36" s="83"/>
      <c r="AH36" s="83"/>
      <c r="AI36" s="83"/>
      <c r="AJ36" s="83"/>
    </row>
    <row r="37" spans="1:36" ht="15.75" thickBo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5.75" thickBot="1" x14ac:dyDescent="0.3">
      <c r="A38" s="48" t="s">
        <v>215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5.75" thickBo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x14ac:dyDescent="0.25">
      <c r="A40" s="28" t="s">
        <v>216</v>
      </c>
      <c r="B40" s="15"/>
      <c r="C40" s="15"/>
      <c r="D40" s="15"/>
      <c r="E40" s="15"/>
      <c r="F40" s="15"/>
      <c r="G40" s="15"/>
      <c r="H40" s="15"/>
      <c r="I40" s="15"/>
      <c r="J40" s="45"/>
      <c r="K40" s="43"/>
      <c r="L40" s="15"/>
      <c r="M40" s="15"/>
      <c r="N40" s="15"/>
      <c r="O40" s="15"/>
      <c r="P40" s="15"/>
      <c r="Q40" s="15"/>
      <c r="R40" s="15"/>
      <c r="S40" s="45"/>
      <c r="T40" s="43"/>
      <c r="U40" s="15"/>
      <c r="V40" s="15"/>
      <c r="W40" s="15"/>
      <c r="X40" s="15"/>
      <c r="Y40" s="15"/>
      <c r="Z40" s="15"/>
      <c r="AA40" s="16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30" x14ac:dyDescent="0.25">
      <c r="A41" s="8" t="s">
        <v>228</v>
      </c>
      <c r="B41" s="25" t="s">
        <v>240</v>
      </c>
      <c r="C41" s="3" t="s">
        <v>200</v>
      </c>
      <c r="D41" s="2" t="s">
        <v>227</v>
      </c>
      <c r="E41" s="25"/>
      <c r="F41" s="25" t="s">
        <v>105</v>
      </c>
      <c r="G41" s="25"/>
      <c r="H41" s="25"/>
      <c r="I41" s="25"/>
      <c r="J41" s="42"/>
      <c r="K41" s="41"/>
      <c r="L41" s="25">
        <v>119</v>
      </c>
      <c r="M41" s="25"/>
      <c r="N41" s="25">
        <v>122</v>
      </c>
      <c r="O41" s="25"/>
      <c r="P41" s="25">
        <v>134</v>
      </c>
      <c r="Q41" s="25"/>
      <c r="R41" s="25">
        <v>106</v>
      </c>
      <c r="S41" s="47">
        <f>(N41+P41+R41)/3</f>
        <v>120.66666666666667</v>
      </c>
      <c r="T41" s="8"/>
      <c r="U41" s="2"/>
      <c r="V41" s="3"/>
      <c r="W41" s="3"/>
      <c r="X41" s="2">
        <v>48</v>
      </c>
      <c r="Y41" s="2">
        <v>57</v>
      </c>
      <c r="Z41" s="3">
        <v>1</v>
      </c>
      <c r="AA41" s="44">
        <v>106</v>
      </c>
      <c r="AB41" s="4"/>
      <c r="AC41" s="17"/>
      <c r="AD41" s="17"/>
      <c r="AE41" s="17"/>
      <c r="AF41" s="17"/>
      <c r="AG41" s="17"/>
      <c r="AH41" s="17"/>
      <c r="AI41" s="17"/>
      <c r="AJ41" s="17"/>
    </row>
    <row r="42" spans="1:36" ht="30" x14ac:dyDescent="0.25">
      <c r="A42" s="8" t="s">
        <v>241</v>
      </c>
      <c r="B42" s="2" t="s">
        <v>242</v>
      </c>
      <c r="C42" s="3" t="s">
        <v>200</v>
      </c>
      <c r="D42" s="2" t="s">
        <v>229</v>
      </c>
      <c r="E42" s="25" t="s">
        <v>105</v>
      </c>
      <c r="F42" s="25"/>
      <c r="G42" s="25"/>
      <c r="H42" s="25"/>
      <c r="I42" s="25"/>
      <c r="J42" s="42"/>
      <c r="K42" s="41">
        <v>79</v>
      </c>
      <c r="L42" s="25"/>
      <c r="M42" s="25">
        <v>101</v>
      </c>
      <c r="N42" s="25"/>
      <c r="O42" s="25">
        <v>69</v>
      </c>
      <c r="P42" s="25"/>
      <c r="Q42" s="25">
        <v>79</v>
      </c>
      <c r="R42" s="25"/>
      <c r="S42" s="42">
        <f>(M42+O42+Q42)/3</f>
        <v>83</v>
      </c>
      <c r="T42" s="8"/>
      <c r="U42" s="2"/>
      <c r="V42" s="3"/>
      <c r="W42" s="3"/>
      <c r="X42" s="2">
        <v>59</v>
      </c>
      <c r="Y42" s="2">
        <v>20</v>
      </c>
      <c r="Z42" s="3"/>
      <c r="AA42" s="44">
        <v>79</v>
      </c>
      <c r="AB42" s="4"/>
      <c r="AC42" s="17"/>
      <c r="AD42" s="17"/>
      <c r="AE42" s="17"/>
      <c r="AF42" s="17"/>
      <c r="AG42" s="17"/>
      <c r="AH42" s="17"/>
      <c r="AI42" s="17"/>
      <c r="AJ42" s="17"/>
    </row>
    <row r="43" spans="1:36" ht="30" x14ac:dyDescent="0.25">
      <c r="A43" s="8" t="s">
        <v>231</v>
      </c>
      <c r="B43" s="2" t="s">
        <v>243</v>
      </c>
      <c r="C43" s="3" t="s">
        <v>200</v>
      </c>
      <c r="D43" s="2" t="s">
        <v>230</v>
      </c>
      <c r="E43" s="25" t="s">
        <v>105</v>
      </c>
      <c r="F43" s="25"/>
      <c r="G43" s="25"/>
      <c r="H43" s="25"/>
      <c r="I43" s="25"/>
      <c r="J43" s="42"/>
      <c r="K43" s="41">
        <v>80</v>
      </c>
      <c r="L43" s="25"/>
      <c r="M43" s="25">
        <v>60</v>
      </c>
      <c r="N43" s="25"/>
      <c r="O43" s="25">
        <v>56</v>
      </c>
      <c r="P43" s="25"/>
      <c r="Q43" s="25">
        <v>46</v>
      </c>
      <c r="R43" s="25"/>
      <c r="S43" s="42">
        <f>(M43+O43+Q43)/3</f>
        <v>54</v>
      </c>
      <c r="T43" s="8"/>
      <c r="U43" s="2"/>
      <c r="V43" s="3"/>
      <c r="W43" s="3"/>
      <c r="X43" s="2">
        <v>18</v>
      </c>
      <c r="Y43" s="2">
        <v>28</v>
      </c>
      <c r="Z43" s="3"/>
      <c r="AA43" s="44">
        <f>X43+Y43</f>
        <v>46</v>
      </c>
      <c r="AB43" s="38"/>
      <c r="AC43" s="17"/>
      <c r="AD43" s="17"/>
      <c r="AE43" s="17"/>
      <c r="AF43" s="17"/>
      <c r="AG43" s="17"/>
      <c r="AH43" s="17"/>
      <c r="AI43" s="17"/>
      <c r="AJ43" s="17"/>
    </row>
    <row r="44" spans="1:36" ht="30.75" thickBot="1" x14ac:dyDescent="0.3">
      <c r="A44" s="9" t="s">
        <v>233</v>
      </c>
      <c r="B44" s="11" t="s">
        <v>244</v>
      </c>
      <c r="C44" s="10" t="s">
        <v>245</v>
      </c>
      <c r="D44" s="11" t="s">
        <v>246</v>
      </c>
      <c r="E44" s="11" t="s">
        <v>105</v>
      </c>
      <c r="F44" s="11"/>
      <c r="G44" s="11"/>
      <c r="H44" s="11"/>
      <c r="I44" s="11"/>
      <c r="J44" s="46"/>
      <c r="K44" s="9">
        <v>11</v>
      </c>
      <c r="L44" s="11"/>
      <c r="M44" s="11">
        <v>11</v>
      </c>
      <c r="N44" s="11"/>
      <c r="O44" s="11">
        <v>13</v>
      </c>
      <c r="P44" s="11"/>
      <c r="Q44" s="11">
        <v>15</v>
      </c>
      <c r="R44" s="11"/>
      <c r="S44" s="46">
        <f>(M44+O44+Q44)/3</f>
        <v>13</v>
      </c>
      <c r="T44" s="9">
        <v>15</v>
      </c>
      <c r="U44" s="11"/>
      <c r="V44" s="10"/>
      <c r="W44" s="10"/>
      <c r="X44" s="11"/>
      <c r="Y44" s="11"/>
      <c r="Z44" s="10"/>
      <c r="AA44" s="39">
        <v>15</v>
      </c>
      <c r="AB44" s="4"/>
      <c r="AC44" s="17"/>
      <c r="AD44" s="17"/>
      <c r="AE44" s="17"/>
      <c r="AF44" s="17"/>
      <c r="AG44" s="17"/>
      <c r="AH44" s="17"/>
      <c r="AI44" s="17"/>
      <c r="AJ44" s="17"/>
    </row>
    <row r="45" spans="1:3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05" x14ac:dyDescent="0.25">
      <c r="A46" s="3" t="s">
        <v>259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30" x14ac:dyDescent="0.25">
      <c r="A47" s="3" t="s">
        <v>265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30" x14ac:dyDescent="0.25">
      <c r="A48" s="3" t="s">
        <v>278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75" x14ac:dyDescent="0.25">
      <c r="A49" s="3" t="s">
        <v>287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60" x14ac:dyDescent="0.25">
      <c r="A50" s="3" t="s">
        <v>296</v>
      </c>
    </row>
  </sheetData>
  <pageMargins left="0.7" right="0.7" top="0.75" bottom="0.75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tabSelected="1" topLeftCell="A16" workbookViewId="0">
      <selection activeCell="D23" sqref="D23"/>
    </sheetView>
  </sheetViews>
  <sheetFormatPr defaultRowHeight="15" x14ac:dyDescent="0.25"/>
  <cols>
    <col min="1" max="1" width="33.5703125" customWidth="1"/>
    <col min="2" max="2" width="15.85546875" customWidth="1"/>
    <col min="4" max="4" width="11.140625" customWidth="1"/>
    <col min="5" max="5" width="3.85546875" customWidth="1"/>
    <col min="6" max="6" width="5.42578125" customWidth="1"/>
    <col min="7" max="7" width="4.140625" hidden="1" customWidth="1"/>
    <col min="8" max="9" width="4.5703125" hidden="1" customWidth="1"/>
    <col min="10" max="10" width="4.140625" hidden="1" customWidth="1"/>
    <col min="11" max="11" width="4.42578125" hidden="1" customWidth="1"/>
    <col min="12" max="12" width="4.7109375" hidden="1" customWidth="1"/>
    <col min="13" max="13" width="4.140625" hidden="1" customWidth="1"/>
    <col min="14" max="15" width="4.7109375" hidden="1" customWidth="1"/>
    <col min="16" max="16" width="4.42578125" hidden="1" customWidth="1"/>
    <col min="17" max="18" width="4.140625" hidden="1" customWidth="1"/>
    <col min="19" max="19" width="12.5703125" customWidth="1"/>
    <col min="27" max="27" width="9.140625" customWidth="1"/>
    <col min="28" max="28" width="47.42578125" customWidth="1"/>
    <col min="29" max="29" width="12.28515625" customWidth="1"/>
  </cols>
  <sheetData>
    <row r="1" spans="1:30" ht="15.75" thickBot="1" x14ac:dyDescent="0.3"/>
    <row r="2" spans="1:30" ht="30" x14ac:dyDescent="0.25">
      <c r="A2" s="13" t="s">
        <v>1</v>
      </c>
      <c r="B2" s="14" t="s">
        <v>2</v>
      </c>
      <c r="C2" s="14" t="s">
        <v>239</v>
      </c>
      <c r="D2" s="14" t="s">
        <v>0</v>
      </c>
      <c r="E2" s="14" t="s">
        <v>193</v>
      </c>
      <c r="F2" s="14" t="s">
        <v>194</v>
      </c>
      <c r="G2" s="14" t="s">
        <v>128</v>
      </c>
      <c r="H2" s="14" t="s">
        <v>133</v>
      </c>
      <c r="I2" s="14" t="s">
        <v>137</v>
      </c>
      <c r="J2" s="14" t="s">
        <v>157</v>
      </c>
      <c r="K2" s="14" t="s">
        <v>159</v>
      </c>
      <c r="L2" s="14" t="s">
        <v>161</v>
      </c>
      <c r="M2" s="14" t="s">
        <v>162</v>
      </c>
      <c r="N2" s="14" t="s">
        <v>163</v>
      </c>
      <c r="O2" s="14" t="s">
        <v>187</v>
      </c>
      <c r="P2" s="14" t="s">
        <v>190</v>
      </c>
      <c r="Q2" s="14" t="s">
        <v>210</v>
      </c>
      <c r="R2" s="14" t="s">
        <v>211</v>
      </c>
      <c r="S2" s="14" t="s">
        <v>129</v>
      </c>
      <c r="T2" s="14" t="s">
        <v>249</v>
      </c>
      <c r="U2" s="15"/>
      <c r="V2" s="15"/>
      <c r="W2" s="15"/>
      <c r="X2" s="15"/>
      <c r="Y2" s="15"/>
      <c r="Z2" s="15"/>
      <c r="AA2" s="15"/>
      <c r="AB2" s="15"/>
      <c r="AC2" s="16"/>
      <c r="AD2" s="17"/>
    </row>
    <row r="3" spans="1:3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219</v>
      </c>
      <c r="U3" s="6" t="s">
        <v>220</v>
      </c>
      <c r="V3" s="6" t="s">
        <v>221</v>
      </c>
      <c r="W3" s="6" t="s">
        <v>222</v>
      </c>
      <c r="X3" s="6" t="s">
        <v>223</v>
      </c>
      <c r="Y3" s="6" t="s">
        <v>224</v>
      </c>
      <c r="Z3" s="6" t="s">
        <v>225</v>
      </c>
      <c r="AA3" s="6" t="s">
        <v>226</v>
      </c>
      <c r="AB3" s="7" t="s">
        <v>252</v>
      </c>
      <c r="AC3" s="12" t="s">
        <v>326</v>
      </c>
      <c r="AD3" s="17"/>
    </row>
    <row r="4" spans="1:30" x14ac:dyDescent="0.25">
      <c r="A4" s="27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5"/>
      <c r="U4" s="25"/>
      <c r="V4" s="25"/>
      <c r="W4" s="25"/>
      <c r="X4" s="25"/>
      <c r="Y4" s="25"/>
      <c r="Z4" s="25"/>
      <c r="AA4" s="25"/>
      <c r="AB4" s="25"/>
      <c r="AC4" s="29"/>
      <c r="AD4" s="17"/>
    </row>
    <row r="5" spans="1:30" s="74" customFormat="1" ht="45" x14ac:dyDescent="0.25">
      <c r="A5" s="68" t="s">
        <v>7</v>
      </c>
      <c r="B5" s="70" t="s">
        <v>153</v>
      </c>
      <c r="C5" s="70" t="s">
        <v>198</v>
      </c>
      <c r="D5" s="70" t="s">
        <v>61</v>
      </c>
      <c r="E5" s="70"/>
      <c r="F5" s="70" t="s">
        <v>105</v>
      </c>
      <c r="G5" s="76"/>
      <c r="H5" s="75">
        <v>247</v>
      </c>
      <c r="I5" s="76"/>
      <c r="J5" s="75">
        <v>263</v>
      </c>
      <c r="K5" s="76"/>
      <c r="L5" s="75">
        <v>303</v>
      </c>
      <c r="M5" s="76"/>
      <c r="N5" s="75">
        <v>345</v>
      </c>
      <c r="O5" s="75"/>
      <c r="P5" s="75">
        <v>368</v>
      </c>
      <c r="Q5" s="75"/>
      <c r="R5" s="75">
        <v>318</v>
      </c>
      <c r="S5" s="100">
        <v>343.66666666666669</v>
      </c>
      <c r="T5" s="71">
        <f>51+69</f>
        <v>120</v>
      </c>
      <c r="U5" s="71"/>
      <c r="V5" s="71"/>
      <c r="W5" s="71"/>
      <c r="X5" s="71">
        <f>15+55</f>
        <v>70</v>
      </c>
      <c r="Y5" s="71">
        <v>123</v>
      </c>
      <c r="Z5" s="71">
        <v>5</v>
      </c>
      <c r="AA5" s="71">
        <f>T5+X5+Y5+Z5</f>
        <v>318</v>
      </c>
      <c r="AB5" s="71" t="s">
        <v>303</v>
      </c>
      <c r="AC5" s="72" t="s">
        <v>320</v>
      </c>
      <c r="AD5" s="73"/>
    </row>
    <row r="6" spans="1:30" s="74" customFormat="1" ht="30" x14ac:dyDescent="0.25">
      <c r="A6" s="68" t="s">
        <v>11</v>
      </c>
      <c r="B6" s="70" t="s">
        <v>126</v>
      </c>
      <c r="C6" s="70" t="s">
        <v>198</v>
      </c>
      <c r="D6" s="70" t="s">
        <v>49</v>
      </c>
      <c r="E6" s="70" t="s">
        <v>105</v>
      </c>
      <c r="F6" s="70"/>
      <c r="G6" s="70">
        <v>36</v>
      </c>
      <c r="H6" s="70"/>
      <c r="I6" s="70">
        <v>92</v>
      </c>
      <c r="J6" s="70"/>
      <c r="K6" s="70">
        <v>102</v>
      </c>
      <c r="L6" s="70"/>
      <c r="M6" s="70">
        <v>104</v>
      </c>
      <c r="N6" s="70"/>
      <c r="O6" s="70">
        <v>147</v>
      </c>
      <c r="P6" s="70"/>
      <c r="Q6" s="70">
        <v>116</v>
      </c>
      <c r="R6" s="70"/>
      <c r="S6" s="100">
        <v>122.33333333333333</v>
      </c>
      <c r="T6" s="71">
        <f>26+34</f>
        <v>60</v>
      </c>
      <c r="U6" s="71"/>
      <c r="V6" s="71"/>
      <c r="W6" s="71"/>
      <c r="X6" s="71"/>
      <c r="Y6" s="71">
        <v>53</v>
      </c>
      <c r="Z6" s="71">
        <v>3</v>
      </c>
      <c r="AA6" s="71">
        <f>T6+Y6+Z6</f>
        <v>116</v>
      </c>
      <c r="AB6" s="71" t="s">
        <v>250</v>
      </c>
      <c r="AC6" s="72" t="s">
        <v>320</v>
      </c>
      <c r="AD6" s="73"/>
    </row>
    <row r="7" spans="1:30" s="74" customFormat="1" ht="45" x14ac:dyDescent="0.25">
      <c r="A7" s="68" t="s">
        <v>110</v>
      </c>
      <c r="B7" s="69" t="s">
        <v>181</v>
      </c>
      <c r="C7" s="69" t="s">
        <v>198</v>
      </c>
      <c r="D7" s="70" t="s">
        <v>68</v>
      </c>
      <c r="E7" s="70" t="s">
        <v>105</v>
      </c>
      <c r="F7" s="70"/>
      <c r="G7" s="70">
        <v>36</v>
      </c>
      <c r="H7" s="70"/>
      <c r="I7" s="70">
        <v>28</v>
      </c>
      <c r="J7" s="70"/>
      <c r="K7" s="70">
        <v>63</v>
      </c>
      <c r="L7" s="70"/>
      <c r="M7" s="70">
        <v>66</v>
      </c>
      <c r="N7" s="70"/>
      <c r="O7" s="70">
        <v>88</v>
      </c>
      <c r="P7" s="70"/>
      <c r="Q7" s="70">
        <v>100</v>
      </c>
      <c r="R7" s="70"/>
      <c r="S7" s="100">
        <v>84.666666666666671</v>
      </c>
      <c r="T7" s="71">
        <v>19</v>
      </c>
      <c r="U7" s="71">
        <v>30</v>
      </c>
      <c r="V7" s="71">
        <v>3</v>
      </c>
      <c r="W7" s="71">
        <v>17</v>
      </c>
      <c r="X7" s="71">
        <v>16</v>
      </c>
      <c r="Y7" s="71">
        <v>15</v>
      </c>
      <c r="Z7" s="71"/>
      <c r="AA7" s="71">
        <f>T7+U7+V7+W7+X7+Y7</f>
        <v>100</v>
      </c>
      <c r="AB7" s="71" t="s">
        <v>300</v>
      </c>
      <c r="AC7" s="72" t="s">
        <v>320</v>
      </c>
      <c r="AD7" s="73"/>
    </row>
    <row r="8" spans="1:30" s="74" customFormat="1" ht="30" x14ac:dyDescent="0.25">
      <c r="A8" s="68" t="s">
        <v>8</v>
      </c>
      <c r="B8" s="70" t="s">
        <v>153</v>
      </c>
      <c r="C8" s="70" t="s">
        <v>198</v>
      </c>
      <c r="D8" s="70" t="s">
        <v>62</v>
      </c>
      <c r="E8" s="70" t="s">
        <v>105</v>
      </c>
      <c r="F8" s="70"/>
      <c r="G8" s="70">
        <v>75</v>
      </c>
      <c r="H8" s="70"/>
      <c r="I8" s="70">
        <v>91</v>
      </c>
      <c r="J8" s="70"/>
      <c r="K8" s="70">
        <v>94</v>
      </c>
      <c r="L8" s="70"/>
      <c r="M8" s="70">
        <v>55</v>
      </c>
      <c r="N8" s="70"/>
      <c r="O8" s="70">
        <v>99</v>
      </c>
      <c r="P8" s="70"/>
      <c r="Q8" s="70">
        <v>79</v>
      </c>
      <c r="R8" s="70"/>
      <c r="S8" s="100">
        <v>77.666666666666671</v>
      </c>
      <c r="T8" s="71">
        <v>24</v>
      </c>
      <c r="U8" s="71"/>
      <c r="V8" s="71"/>
      <c r="W8" s="71"/>
      <c r="X8" s="71">
        <v>4</v>
      </c>
      <c r="Y8" s="71">
        <f>27+21</f>
        <v>48</v>
      </c>
      <c r="Z8" s="71">
        <v>3</v>
      </c>
      <c r="AA8" s="71">
        <f>T8+X8+Y8+Z8</f>
        <v>79</v>
      </c>
      <c r="AB8" s="71" t="s">
        <v>260</v>
      </c>
      <c r="AC8" s="72" t="s">
        <v>320</v>
      </c>
      <c r="AD8" s="73"/>
    </row>
    <row r="9" spans="1:30" s="74" customFormat="1" x14ac:dyDescent="0.25">
      <c r="A9" s="68" t="s">
        <v>4</v>
      </c>
      <c r="B9" s="70" t="s">
        <v>207</v>
      </c>
      <c r="C9" s="70" t="s">
        <v>198</v>
      </c>
      <c r="D9" s="70" t="s">
        <v>84</v>
      </c>
      <c r="E9" s="70" t="s">
        <v>105</v>
      </c>
      <c r="F9" s="70"/>
      <c r="G9" s="70">
        <v>69</v>
      </c>
      <c r="H9" s="70"/>
      <c r="I9" s="70">
        <v>85</v>
      </c>
      <c r="J9" s="70"/>
      <c r="K9" s="70">
        <v>68</v>
      </c>
      <c r="L9" s="70"/>
      <c r="M9" s="70">
        <v>70</v>
      </c>
      <c r="N9" s="70"/>
      <c r="O9" s="70">
        <v>87</v>
      </c>
      <c r="P9" s="70"/>
      <c r="Q9" s="70">
        <v>59</v>
      </c>
      <c r="R9" s="70"/>
      <c r="S9" s="100">
        <v>72</v>
      </c>
      <c r="T9" s="71">
        <v>39</v>
      </c>
      <c r="U9" s="71"/>
      <c r="V9" s="71"/>
      <c r="W9" s="71"/>
      <c r="X9" s="71"/>
      <c r="Y9" s="71">
        <v>17</v>
      </c>
      <c r="Z9" s="71">
        <v>3</v>
      </c>
      <c r="AA9" s="71">
        <f>T9+Y9+Z9</f>
        <v>59</v>
      </c>
      <c r="AB9" s="71" t="s">
        <v>250</v>
      </c>
      <c r="AC9" s="72" t="s">
        <v>320</v>
      </c>
      <c r="AD9" s="73"/>
    </row>
    <row r="10" spans="1:30" s="74" customFormat="1" ht="45" x14ac:dyDescent="0.25">
      <c r="A10" s="68" t="s">
        <v>54</v>
      </c>
      <c r="B10" s="70" t="s">
        <v>16</v>
      </c>
      <c r="C10" s="70" t="s">
        <v>198</v>
      </c>
      <c r="D10" s="70" t="s">
        <v>55</v>
      </c>
      <c r="E10" s="70"/>
      <c r="F10" s="70" t="s">
        <v>105</v>
      </c>
      <c r="G10" s="70"/>
      <c r="H10" s="70">
        <v>53</v>
      </c>
      <c r="I10" s="70"/>
      <c r="J10" s="70">
        <v>66</v>
      </c>
      <c r="K10" s="70"/>
      <c r="L10" s="70">
        <v>67</v>
      </c>
      <c r="M10" s="70"/>
      <c r="N10" s="70">
        <v>74</v>
      </c>
      <c r="O10" s="70"/>
      <c r="P10" s="70">
        <v>47</v>
      </c>
      <c r="Q10" s="70"/>
      <c r="R10" s="70">
        <v>79</v>
      </c>
      <c r="S10" s="100">
        <v>66.666666666666671</v>
      </c>
      <c r="T10" s="71">
        <v>16</v>
      </c>
      <c r="U10" s="71">
        <v>1</v>
      </c>
      <c r="V10" s="71">
        <v>12</v>
      </c>
      <c r="W10" s="71">
        <v>39</v>
      </c>
      <c r="X10" s="71"/>
      <c r="Y10" s="71">
        <v>11</v>
      </c>
      <c r="Z10" s="71"/>
      <c r="AA10" s="71">
        <f>T10+U10+V10+W10+Y10</f>
        <v>79</v>
      </c>
      <c r="AB10" s="71" t="s">
        <v>279</v>
      </c>
      <c r="AC10" s="72" t="s">
        <v>320</v>
      </c>
      <c r="AD10" s="73"/>
    </row>
    <row r="11" spans="1:30" s="74" customFormat="1" ht="30" x14ac:dyDescent="0.25">
      <c r="A11" s="68" t="s">
        <v>36</v>
      </c>
      <c r="B11" s="70" t="s">
        <v>13</v>
      </c>
      <c r="C11" s="70" t="s">
        <v>198</v>
      </c>
      <c r="D11" s="70" t="s">
        <v>136</v>
      </c>
      <c r="E11" s="70"/>
      <c r="F11" s="70" t="s">
        <v>105</v>
      </c>
      <c r="G11" s="70"/>
      <c r="H11" s="70">
        <v>85</v>
      </c>
      <c r="I11" s="70"/>
      <c r="J11" s="70">
        <v>70</v>
      </c>
      <c r="K11" s="70"/>
      <c r="L11" s="70">
        <v>70</v>
      </c>
      <c r="M11" s="70"/>
      <c r="N11" s="70">
        <v>71</v>
      </c>
      <c r="O11" s="70"/>
      <c r="P11" s="70">
        <v>74</v>
      </c>
      <c r="Q11" s="70"/>
      <c r="R11" s="70">
        <v>50</v>
      </c>
      <c r="S11" s="100">
        <v>65</v>
      </c>
      <c r="T11" s="71">
        <v>30</v>
      </c>
      <c r="U11" s="71"/>
      <c r="V11" s="71"/>
      <c r="W11" s="71"/>
      <c r="X11" s="71"/>
      <c r="Y11" s="71">
        <v>19</v>
      </c>
      <c r="Z11" s="71">
        <v>1</v>
      </c>
      <c r="AA11" s="71">
        <v>50</v>
      </c>
      <c r="AB11" s="71" t="s">
        <v>282</v>
      </c>
      <c r="AC11" s="72" t="s">
        <v>320</v>
      </c>
      <c r="AD11" s="73"/>
    </row>
    <row r="12" spans="1:30" s="74" customFormat="1" ht="30" x14ac:dyDescent="0.25">
      <c r="A12" s="77" t="s">
        <v>145</v>
      </c>
      <c r="B12" s="69" t="s">
        <v>176</v>
      </c>
      <c r="C12" s="69" t="s">
        <v>198</v>
      </c>
      <c r="D12" s="69" t="s">
        <v>155</v>
      </c>
      <c r="E12" s="69" t="s">
        <v>105</v>
      </c>
      <c r="F12" s="69"/>
      <c r="G12" s="78">
        <v>33</v>
      </c>
      <c r="H12" s="78"/>
      <c r="I12" s="78">
        <v>45</v>
      </c>
      <c r="J12" s="78"/>
      <c r="K12" s="78">
        <v>70</v>
      </c>
      <c r="L12" s="78"/>
      <c r="M12" s="78">
        <v>60</v>
      </c>
      <c r="N12" s="78"/>
      <c r="O12" s="78">
        <v>70</v>
      </c>
      <c r="P12" s="78"/>
      <c r="Q12" s="78">
        <v>63</v>
      </c>
      <c r="R12" s="78"/>
      <c r="S12" s="100">
        <v>64.333333333333329</v>
      </c>
      <c r="T12" s="71">
        <f>23+17</f>
        <v>40</v>
      </c>
      <c r="U12" s="71"/>
      <c r="V12" s="71"/>
      <c r="W12" s="71"/>
      <c r="X12" s="71">
        <v>1</v>
      </c>
      <c r="Y12" s="71">
        <v>21</v>
      </c>
      <c r="Z12" s="71">
        <v>1</v>
      </c>
      <c r="AA12" s="71">
        <v>63</v>
      </c>
      <c r="AB12" s="71" t="s">
        <v>282</v>
      </c>
      <c r="AC12" s="72" t="s">
        <v>320</v>
      </c>
      <c r="AD12" s="73"/>
    </row>
    <row r="13" spans="1:30" s="74" customFormat="1" ht="60" x14ac:dyDescent="0.25">
      <c r="A13" s="68" t="s">
        <v>23</v>
      </c>
      <c r="B13" s="70" t="s">
        <v>24</v>
      </c>
      <c r="C13" s="70" t="s">
        <v>198</v>
      </c>
      <c r="D13" s="70" t="s">
        <v>50</v>
      </c>
      <c r="E13" s="70" t="s">
        <v>105</v>
      </c>
      <c r="F13" s="70"/>
      <c r="G13" s="70">
        <v>58</v>
      </c>
      <c r="H13" s="70"/>
      <c r="I13" s="70">
        <v>55</v>
      </c>
      <c r="J13" s="70"/>
      <c r="K13" s="70">
        <v>77</v>
      </c>
      <c r="L13" s="70"/>
      <c r="M13" s="70">
        <v>79</v>
      </c>
      <c r="N13" s="70"/>
      <c r="O13" s="70">
        <v>58</v>
      </c>
      <c r="P13" s="70"/>
      <c r="Q13" s="70">
        <v>50</v>
      </c>
      <c r="R13" s="70"/>
      <c r="S13" s="100">
        <v>62.333333333333336</v>
      </c>
      <c r="T13" s="71">
        <v>10</v>
      </c>
      <c r="U13" s="71">
        <v>7</v>
      </c>
      <c r="V13" s="71">
        <v>9</v>
      </c>
      <c r="W13" s="71">
        <v>14</v>
      </c>
      <c r="X13" s="71"/>
      <c r="Y13" s="71">
        <v>10</v>
      </c>
      <c r="Z13" s="71"/>
      <c r="AA13" s="71">
        <v>50</v>
      </c>
      <c r="AB13" s="71" t="s">
        <v>336</v>
      </c>
      <c r="AC13" s="72" t="s">
        <v>320</v>
      </c>
      <c r="AD13" s="73"/>
    </row>
    <row r="14" spans="1:30" s="63" customFormat="1" ht="30" x14ac:dyDescent="0.25">
      <c r="A14" s="64" t="s">
        <v>12</v>
      </c>
      <c r="B14" s="59" t="s">
        <v>5</v>
      </c>
      <c r="C14" s="59" t="s">
        <v>198</v>
      </c>
      <c r="D14" s="59" t="s">
        <v>51</v>
      </c>
      <c r="E14" s="59"/>
      <c r="F14" s="59" t="s">
        <v>105</v>
      </c>
      <c r="G14" s="59"/>
      <c r="H14" s="59">
        <v>43</v>
      </c>
      <c r="I14" s="59"/>
      <c r="J14" s="59">
        <v>60</v>
      </c>
      <c r="K14" s="59"/>
      <c r="L14" s="59">
        <v>66</v>
      </c>
      <c r="M14" s="59"/>
      <c r="N14" s="59">
        <v>46</v>
      </c>
      <c r="O14" s="59"/>
      <c r="P14" s="59">
        <v>47</v>
      </c>
      <c r="Q14" s="59"/>
      <c r="R14" s="59">
        <v>70</v>
      </c>
      <c r="S14" s="96">
        <v>54.333333333333336</v>
      </c>
      <c r="T14" s="65">
        <v>16</v>
      </c>
      <c r="U14" s="65">
        <v>1</v>
      </c>
      <c r="V14" s="65">
        <v>16</v>
      </c>
      <c r="W14" s="65">
        <v>30</v>
      </c>
      <c r="X14" s="65">
        <v>1</v>
      </c>
      <c r="Y14" s="65">
        <v>6</v>
      </c>
      <c r="Z14" s="65"/>
      <c r="AA14" s="65">
        <v>70</v>
      </c>
      <c r="AB14" s="65" t="s">
        <v>273</v>
      </c>
      <c r="AC14" s="66" t="s">
        <v>315</v>
      </c>
      <c r="AD14" s="62"/>
    </row>
    <row r="15" spans="1:30" s="63" customFormat="1" ht="30" x14ac:dyDescent="0.25">
      <c r="A15" s="64" t="s">
        <v>102</v>
      </c>
      <c r="B15" s="67" t="s">
        <v>115</v>
      </c>
      <c r="C15" s="67" t="s">
        <v>198</v>
      </c>
      <c r="D15" s="59" t="s">
        <v>101</v>
      </c>
      <c r="E15" s="59"/>
      <c r="F15" s="59" t="s">
        <v>105</v>
      </c>
      <c r="G15" s="59"/>
      <c r="H15" s="59">
        <v>34</v>
      </c>
      <c r="I15" s="59"/>
      <c r="J15" s="59">
        <v>39</v>
      </c>
      <c r="K15" s="59"/>
      <c r="L15" s="59">
        <v>42</v>
      </c>
      <c r="M15" s="59"/>
      <c r="N15" s="59">
        <v>58</v>
      </c>
      <c r="O15" s="59"/>
      <c r="P15" s="59">
        <v>34</v>
      </c>
      <c r="Q15" s="59"/>
      <c r="R15" s="59">
        <v>49</v>
      </c>
      <c r="S15" s="96">
        <v>47</v>
      </c>
      <c r="T15" s="65">
        <v>6</v>
      </c>
      <c r="U15" s="65">
        <v>20</v>
      </c>
      <c r="V15" s="65">
        <v>11</v>
      </c>
      <c r="W15" s="65"/>
      <c r="X15" s="65"/>
      <c r="Y15" s="65">
        <v>12</v>
      </c>
      <c r="Z15" s="65"/>
      <c r="AA15" s="65">
        <v>49</v>
      </c>
      <c r="AB15" s="65" t="s">
        <v>281</v>
      </c>
      <c r="AC15" s="66" t="s">
        <v>315</v>
      </c>
      <c r="AD15" s="62"/>
    </row>
    <row r="16" spans="1:30" ht="30" x14ac:dyDescent="0.25">
      <c r="A16" s="35" t="s">
        <v>98</v>
      </c>
      <c r="B16" s="30" t="s">
        <v>143</v>
      </c>
      <c r="C16" s="30" t="s">
        <v>198</v>
      </c>
      <c r="D16" s="30" t="s">
        <v>130</v>
      </c>
      <c r="E16" s="30"/>
      <c r="F16" s="30" t="s">
        <v>105</v>
      </c>
      <c r="G16" s="30"/>
      <c r="H16" s="30">
        <v>24</v>
      </c>
      <c r="I16" s="30"/>
      <c r="J16" s="30">
        <v>29</v>
      </c>
      <c r="K16" s="30"/>
      <c r="L16" s="30">
        <v>31</v>
      </c>
      <c r="M16" s="30"/>
      <c r="N16" s="30">
        <v>46</v>
      </c>
      <c r="O16" s="30"/>
      <c r="P16" s="30">
        <v>45</v>
      </c>
      <c r="Q16" s="30"/>
      <c r="R16" s="30">
        <v>45</v>
      </c>
      <c r="S16" s="92">
        <v>45.333333333333336</v>
      </c>
      <c r="T16" s="25">
        <v>2</v>
      </c>
      <c r="U16" s="25">
        <v>18</v>
      </c>
      <c r="V16" s="25">
        <v>2</v>
      </c>
      <c r="W16" s="25">
        <v>14</v>
      </c>
      <c r="X16" s="25">
        <v>3</v>
      </c>
      <c r="Y16" s="25">
        <v>6</v>
      </c>
      <c r="Z16" s="25"/>
      <c r="AA16" s="25">
        <v>45</v>
      </c>
      <c r="AB16" s="25" t="s">
        <v>254</v>
      </c>
      <c r="AC16" s="29" t="s">
        <v>320</v>
      </c>
      <c r="AD16" s="17"/>
    </row>
    <row r="17" spans="1:30" s="63" customFormat="1" ht="60" x14ac:dyDescent="0.25">
      <c r="A17" s="64" t="s">
        <v>18</v>
      </c>
      <c r="B17" s="59" t="s">
        <v>19</v>
      </c>
      <c r="C17" s="59" t="s">
        <v>198</v>
      </c>
      <c r="D17" s="59" t="s">
        <v>52</v>
      </c>
      <c r="E17" s="59" t="s">
        <v>105</v>
      </c>
      <c r="F17" s="59" t="s">
        <v>105</v>
      </c>
      <c r="G17" s="59">
        <v>37</v>
      </c>
      <c r="H17" s="59">
        <v>35</v>
      </c>
      <c r="I17" s="59">
        <v>28</v>
      </c>
      <c r="J17" s="59">
        <v>62</v>
      </c>
      <c r="K17" s="59">
        <v>54</v>
      </c>
      <c r="L17" s="59">
        <v>60</v>
      </c>
      <c r="M17" s="59">
        <v>54</v>
      </c>
      <c r="N17" s="59">
        <v>63</v>
      </c>
      <c r="O17" s="59">
        <v>48</v>
      </c>
      <c r="P17" s="59">
        <v>56</v>
      </c>
      <c r="Q17" s="59">
        <v>28</v>
      </c>
      <c r="R17" s="59">
        <v>52</v>
      </c>
      <c r="S17" s="96">
        <v>45.333333333333336</v>
      </c>
      <c r="T17" s="65">
        <v>17</v>
      </c>
      <c r="U17" s="65"/>
      <c r="V17" s="65">
        <v>8</v>
      </c>
      <c r="W17" s="65">
        <v>19</v>
      </c>
      <c r="X17" s="65"/>
      <c r="Y17" s="65">
        <v>8</v>
      </c>
      <c r="Z17" s="65"/>
      <c r="AA17" s="65">
        <v>52</v>
      </c>
      <c r="AB17" s="65" t="s">
        <v>272</v>
      </c>
      <c r="AC17" s="66" t="s">
        <v>315</v>
      </c>
      <c r="AD17" s="62"/>
    </row>
    <row r="18" spans="1:30" ht="30" x14ac:dyDescent="0.25">
      <c r="A18" s="35" t="s">
        <v>251</v>
      </c>
      <c r="B18" s="37" t="s">
        <v>143</v>
      </c>
      <c r="C18" s="37" t="s">
        <v>198</v>
      </c>
      <c r="D18" s="30" t="s">
        <v>103</v>
      </c>
      <c r="E18" s="30" t="s">
        <v>105</v>
      </c>
      <c r="F18" s="30"/>
      <c r="G18" s="30">
        <v>30</v>
      </c>
      <c r="H18" s="30"/>
      <c r="I18" s="30">
        <v>37</v>
      </c>
      <c r="J18" s="30"/>
      <c r="K18" s="30">
        <v>35</v>
      </c>
      <c r="L18" s="30"/>
      <c r="M18" s="30">
        <v>47</v>
      </c>
      <c r="N18" s="30"/>
      <c r="O18" s="30">
        <v>41</v>
      </c>
      <c r="P18" s="30"/>
      <c r="Q18" s="30">
        <v>33</v>
      </c>
      <c r="R18" s="30"/>
      <c r="S18" s="92">
        <v>40.333333333333336</v>
      </c>
      <c r="T18" s="25">
        <v>1</v>
      </c>
      <c r="U18" s="25">
        <v>24</v>
      </c>
      <c r="V18" s="25">
        <v>6</v>
      </c>
      <c r="W18" s="25"/>
      <c r="X18" s="25"/>
      <c r="Y18" s="25">
        <v>2</v>
      </c>
      <c r="Z18" s="25"/>
      <c r="AA18" s="25">
        <v>33</v>
      </c>
      <c r="AB18" s="25" t="s">
        <v>301</v>
      </c>
      <c r="AC18" s="29" t="s">
        <v>320</v>
      </c>
      <c r="AD18" s="17"/>
    </row>
    <row r="19" spans="1:30" ht="30" x14ac:dyDescent="0.25">
      <c r="A19" s="35" t="s">
        <v>113</v>
      </c>
      <c r="B19" s="37" t="s">
        <v>143</v>
      </c>
      <c r="C19" s="37" t="s">
        <v>198</v>
      </c>
      <c r="D19" s="30" t="s">
        <v>97</v>
      </c>
      <c r="E19" s="30"/>
      <c r="F19" s="30" t="s">
        <v>105</v>
      </c>
      <c r="G19" s="30"/>
      <c r="H19" s="30">
        <v>28</v>
      </c>
      <c r="I19" s="30"/>
      <c r="J19" s="30">
        <v>28</v>
      </c>
      <c r="K19" s="30"/>
      <c r="L19" s="30">
        <v>42</v>
      </c>
      <c r="M19" s="30"/>
      <c r="N19" s="30">
        <v>42</v>
      </c>
      <c r="O19" s="30"/>
      <c r="P19" s="30">
        <v>38</v>
      </c>
      <c r="Q19" s="30">
        <v>35</v>
      </c>
      <c r="R19" s="30">
        <v>40</v>
      </c>
      <c r="S19" s="92">
        <v>37.666666666666664</v>
      </c>
      <c r="T19" s="25">
        <v>4</v>
      </c>
      <c r="U19" s="25">
        <v>18</v>
      </c>
      <c r="V19" s="25">
        <v>6</v>
      </c>
      <c r="W19" s="25"/>
      <c r="X19" s="25"/>
      <c r="Y19" s="25">
        <v>12</v>
      </c>
      <c r="Z19" s="25"/>
      <c r="AA19" s="25">
        <v>40</v>
      </c>
      <c r="AB19" s="25" t="s">
        <v>301</v>
      </c>
      <c r="AC19" s="29" t="s">
        <v>320</v>
      </c>
      <c r="AD19" s="17"/>
    </row>
    <row r="20" spans="1:30" x14ac:dyDescent="0.25">
      <c r="A20" s="35" t="s">
        <v>100</v>
      </c>
      <c r="B20" s="37" t="s">
        <v>143</v>
      </c>
      <c r="C20" s="37" t="s">
        <v>198</v>
      </c>
      <c r="D20" s="30" t="s">
        <v>99</v>
      </c>
      <c r="E20" s="30" t="s">
        <v>105</v>
      </c>
      <c r="F20" s="30"/>
      <c r="G20" s="30">
        <v>26</v>
      </c>
      <c r="H20" s="30"/>
      <c r="I20" s="30">
        <v>31</v>
      </c>
      <c r="J20" s="30"/>
      <c r="K20" s="30">
        <v>31</v>
      </c>
      <c r="L20" s="30"/>
      <c r="M20" s="30">
        <v>35</v>
      </c>
      <c r="N20" s="30"/>
      <c r="O20" s="30">
        <v>38</v>
      </c>
      <c r="P20" s="30"/>
      <c r="Q20" s="30">
        <v>36</v>
      </c>
      <c r="R20" s="30"/>
      <c r="S20" s="92">
        <v>36.333333333333336</v>
      </c>
      <c r="T20" s="25"/>
      <c r="U20" s="25">
        <v>28</v>
      </c>
      <c r="V20" s="25">
        <v>5</v>
      </c>
      <c r="W20" s="25"/>
      <c r="X20" s="25"/>
      <c r="Y20" s="25">
        <v>3</v>
      </c>
      <c r="Z20" s="25"/>
      <c r="AA20" s="25">
        <v>36</v>
      </c>
      <c r="AB20" s="25" t="s">
        <v>254</v>
      </c>
      <c r="AC20" s="29" t="s">
        <v>320</v>
      </c>
      <c r="AD20" s="17"/>
    </row>
    <row r="21" spans="1:30" ht="30" x14ac:dyDescent="0.25">
      <c r="A21" s="35" t="s">
        <v>33</v>
      </c>
      <c r="B21" s="30" t="s">
        <v>24</v>
      </c>
      <c r="C21" s="30" t="s">
        <v>198</v>
      </c>
      <c r="D21" s="30" t="s">
        <v>53</v>
      </c>
      <c r="E21" s="30"/>
      <c r="F21" s="30" t="s">
        <v>105</v>
      </c>
      <c r="G21" s="30"/>
      <c r="H21" s="30">
        <v>28</v>
      </c>
      <c r="I21" s="30"/>
      <c r="J21" s="30">
        <v>41</v>
      </c>
      <c r="K21" s="30"/>
      <c r="L21" s="30">
        <v>56</v>
      </c>
      <c r="M21" s="30"/>
      <c r="N21" s="30">
        <v>42</v>
      </c>
      <c r="O21" s="30"/>
      <c r="P21" s="30">
        <v>49</v>
      </c>
      <c r="Q21" s="30"/>
      <c r="R21" s="30">
        <v>18</v>
      </c>
      <c r="S21" s="92">
        <v>36.333333333333336</v>
      </c>
      <c r="T21" s="25">
        <v>13</v>
      </c>
      <c r="U21" s="25"/>
      <c r="V21" s="25"/>
      <c r="W21" s="25"/>
      <c r="X21" s="25"/>
      <c r="Y21" s="25">
        <v>5</v>
      </c>
      <c r="Z21" s="25"/>
      <c r="AA21" s="25">
        <v>18</v>
      </c>
      <c r="AB21" s="25" t="s">
        <v>266</v>
      </c>
      <c r="AC21" s="29" t="s">
        <v>320</v>
      </c>
      <c r="AD21" s="17"/>
    </row>
    <row r="22" spans="1:30" x14ac:dyDescent="0.25">
      <c r="A22" s="35" t="s">
        <v>17</v>
      </c>
      <c r="B22" s="30" t="s">
        <v>204</v>
      </c>
      <c r="C22" s="30" t="s">
        <v>198</v>
      </c>
      <c r="D22" s="30" t="s">
        <v>298</v>
      </c>
      <c r="E22" s="30"/>
      <c r="F22" s="30" t="s">
        <v>105</v>
      </c>
      <c r="G22" s="30"/>
      <c r="H22" s="30">
        <v>36</v>
      </c>
      <c r="I22" s="30"/>
      <c r="J22" s="30">
        <v>32</v>
      </c>
      <c r="K22" s="30"/>
      <c r="L22" s="30">
        <v>25</v>
      </c>
      <c r="M22" s="30"/>
      <c r="N22" s="30">
        <v>39</v>
      </c>
      <c r="O22" s="30"/>
      <c r="P22" s="30">
        <v>26</v>
      </c>
      <c r="Q22" s="30"/>
      <c r="R22" s="30">
        <v>24</v>
      </c>
      <c r="S22" s="92">
        <v>29.666666666666668</v>
      </c>
      <c r="T22" s="25">
        <v>11</v>
      </c>
      <c r="U22" s="25"/>
      <c r="V22" s="25"/>
      <c r="W22" s="25"/>
      <c r="X22" s="25"/>
      <c r="Y22" s="25">
        <v>13</v>
      </c>
      <c r="Z22" s="25"/>
      <c r="AA22" s="25">
        <v>24</v>
      </c>
      <c r="AB22" s="25" t="s">
        <v>285</v>
      </c>
      <c r="AC22" s="29" t="s">
        <v>320</v>
      </c>
      <c r="AD22" s="17"/>
    </row>
    <row r="23" spans="1:30" s="52" customFormat="1" ht="30" x14ac:dyDescent="0.25">
      <c r="A23" s="35" t="s">
        <v>338</v>
      </c>
      <c r="B23" s="30" t="s">
        <v>205</v>
      </c>
      <c r="C23" s="30" t="s">
        <v>198</v>
      </c>
      <c r="D23" s="30" t="s">
        <v>339</v>
      </c>
      <c r="E23" s="30"/>
      <c r="F23" s="30" t="s">
        <v>105</v>
      </c>
      <c r="G23" s="30"/>
      <c r="H23" s="30"/>
      <c r="I23" s="30"/>
      <c r="J23" s="30">
        <v>36</v>
      </c>
      <c r="K23" s="30"/>
      <c r="L23" s="30">
        <v>33</v>
      </c>
      <c r="M23" s="30"/>
      <c r="N23" s="30">
        <v>39</v>
      </c>
      <c r="O23" s="30"/>
      <c r="P23" s="30">
        <v>34</v>
      </c>
      <c r="Q23" s="30"/>
      <c r="R23" s="30">
        <v>16</v>
      </c>
      <c r="S23" s="92">
        <v>29.666666666666668</v>
      </c>
      <c r="T23" s="19">
        <v>8</v>
      </c>
      <c r="U23" s="19"/>
      <c r="V23" s="19">
        <v>1</v>
      </c>
      <c r="W23" s="19"/>
      <c r="X23" s="19"/>
      <c r="Y23" s="19">
        <v>6</v>
      </c>
      <c r="Z23" s="19">
        <v>1</v>
      </c>
      <c r="AA23" s="19">
        <v>16</v>
      </c>
      <c r="AB23" s="19" t="s">
        <v>250</v>
      </c>
      <c r="AC23" s="26" t="s">
        <v>320</v>
      </c>
      <c r="AD23" s="51"/>
    </row>
    <row r="24" spans="1:30" s="52" customFormat="1" ht="30" x14ac:dyDescent="0.25">
      <c r="A24" s="35" t="s">
        <v>188</v>
      </c>
      <c r="B24" s="30" t="s">
        <v>115</v>
      </c>
      <c r="C24" s="30" t="s">
        <v>198</v>
      </c>
      <c r="D24" s="30" t="s">
        <v>119</v>
      </c>
      <c r="E24" s="30" t="s">
        <v>105</v>
      </c>
      <c r="F24" s="30" t="s">
        <v>105</v>
      </c>
      <c r="G24" s="30">
        <v>12</v>
      </c>
      <c r="H24" s="30"/>
      <c r="I24" s="30">
        <v>11</v>
      </c>
      <c r="J24" s="30">
        <v>27</v>
      </c>
      <c r="K24" s="30">
        <v>25</v>
      </c>
      <c r="L24" s="30">
        <v>28</v>
      </c>
      <c r="M24" s="30">
        <v>21</v>
      </c>
      <c r="N24" s="30">
        <v>18</v>
      </c>
      <c r="O24" s="30">
        <v>19</v>
      </c>
      <c r="P24" s="30">
        <v>30</v>
      </c>
      <c r="Q24" s="30">
        <v>14</v>
      </c>
      <c r="R24" s="30">
        <v>34</v>
      </c>
      <c r="S24" s="92">
        <v>26</v>
      </c>
      <c r="T24" s="19">
        <v>28</v>
      </c>
      <c r="U24" s="19"/>
      <c r="V24" s="19"/>
      <c r="W24" s="19"/>
      <c r="X24" s="19"/>
      <c r="Y24" s="19">
        <v>6</v>
      </c>
      <c r="Z24" s="19"/>
      <c r="AA24" s="19">
        <v>34</v>
      </c>
      <c r="AB24" s="19" t="s">
        <v>250</v>
      </c>
      <c r="AC24" s="26" t="s">
        <v>320</v>
      </c>
      <c r="AD24" s="51"/>
    </row>
    <row r="25" spans="1:30" s="63" customFormat="1" ht="60" x14ac:dyDescent="0.25">
      <c r="A25" s="64" t="s">
        <v>95</v>
      </c>
      <c r="B25" s="67" t="s">
        <v>24</v>
      </c>
      <c r="C25" s="67" t="s">
        <v>198</v>
      </c>
      <c r="D25" s="59" t="s">
        <v>94</v>
      </c>
      <c r="E25" s="59"/>
      <c r="F25" s="59" t="s">
        <v>105</v>
      </c>
      <c r="G25" s="59"/>
      <c r="H25" s="59">
        <v>12</v>
      </c>
      <c r="I25" s="59"/>
      <c r="J25" s="59">
        <v>25</v>
      </c>
      <c r="K25" s="59"/>
      <c r="L25" s="59">
        <v>21</v>
      </c>
      <c r="M25" s="59"/>
      <c r="N25" s="59">
        <v>22</v>
      </c>
      <c r="O25" s="59"/>
      <c r="P25" s="59">
        <v>21</v>
      </c>
      <c r="Q25" s="59"/>
      <c r="R25" s="59">
        <v>18</v>
      </c>
      <c r="S25" s="96">
        <v>20.333333333333332</v>
      </c>
      <c r="T25" s="65">
        <v>2</v>
      </c>
      <c r="U25" s="65">
        <v>5</v>
      </c>
      <c r="V25" s="65">
        <v>7</v>
      </c>
      <c r="W25" s="65">
        <v>1</v>
      </c>
      <c r="X25" s="65"/>
      <c r="Y25" s="65">
        <v>3</v>
      </c>
      <c r="Z25" s="65"/>
      <c r="AA25" s="65">
        <v>18</v>
      </c>
      <c r="AB25" s="65" t="s">
        <v>275</v>
      </c>
      <c r="AC25" s="66" t="s">
        <v>315</v>
      </c>
      <c r="AD25" s="62"/>
    </row>
    <row r="26" spans="1:30" s="63" customFormat="1" ht="60" x14ac:dyDescent="0.25">
      <c r="A26" s="64" t="s">
        <v>189</v>
      </c>
      <c r="B26" s="59" t="s">
        <v>192</v>
      </c>
      <c r="C26" s="59" t="s">
        <v>198</v>
      </c>
      <c r="D26" s="59" t="s">
        <v>154</v>
      </c>
      <c r="E26" s="59" t="s">
        <v>105</v>
      </c>
      <c r="F26" s="59"/>
      <c r="G26" s="59"/>
      <c r="H26" s="59"/>
      <c r="I26" s="59"/>
      <c r="J26" s="59"/>
      <c r="K26" s="59">
        <v>7</v>
      </c>
      <c r="L26" s="59"/>
      <c r="M26" s="59">
        <v>12</v>
      </c>
      <c r="N26" s="59"/>
      <c r="O26" s="59">
        <v>13</v>
      </c>
      <c r="P26" s="59"/>
      <c r="Q26" s="59">
        <v>14</v>
      </c>
      <c r="R26" s="59"/>
      <c r="S26" s="96">
        <v>13</v>
      </c>
      <c r="T26" s="65">
        <v>6</v>
      </c>
      <c r="U26" s="65"/>
      <c r="V26" s="65">
        <v>3</v>
      </c>
      <c r="W26" s="65"/>
      <c r="X26" s="65"/>
      <c r="Y26" s="65">
        <v>5</v>
      </c>
      <c r="Z26" s="65"/>
      <c r="AA26" s="65">
        <v>14</v>
      </c>
      <c r="AB26" s="65" t="s">
        <v>276</v>
      </c>
      <c r="AC26" s="66" t="s">
        <v>315</v>
      </c>
      <c r="AD26" s="62"/>
    </row>
    <row r="27" spans="1:30" s="74" customFormat="1" ht="30" x14ac:dyDescent="0.25">
      <c r="A27" s="68" t="s">
        <v>195</v>
      </c>
      <c r="B27" s="69" t="s">
        <v>126</v>
      </c>
      <c r="C27" s="69" t="s">
        <v>209</v>
      </c>
      <c r="D27" s="70" t="s">
        <v>196</v>
      </c>
      <c r="E27" s="70"/>
      <c r="F27" s="70" t="s">
        <v>105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>
        <v>11</v>
      </c>
      <c r="S27" s="100">
        <v>11</v>
      </c>
      <c r="T27" s="71">
        <v>5</v>
      </c>
      <c r="U27" s="71"/>
      <c r="V27" s="71"/>
      <c r="W27" s="71"/>
      <c r="X27" s="71"/>
      <c r="Y27" s="71">
        <v>6</v>
      </c>
      <c r="Z27" s="71"/>
      <c r="AA27" s="71">
        <v>11</v>
      </c>
      <c r="AB27" s="71" t="s">
        <v>250</v>
      </c>
      <c r="AC27" s="72" t="s">
        <v>320</v>
      </c>
      <c r="AD27" s="73"/>
    </row>
    <row r="28" spans="1:30" s="63" customFormat="1" ht="30" x14ac:dyDescent="0.25">
      <c r="A28" s="64" t="s">
        <v>43</v>
      </c>
      <c r="B28" s="59" t="s">
        <v>44</v>
      </c>
      <c r="C28" s="59" t="s">
        <v>198</v>
      </c>
      <c r="D28" s="59" t="s">
        <v>140</v>
      </c>
      <c r="E28" s="59"/>
      <c r="F28" s="59" t="s">
        <v>105</v>
      </c>
      <c r="G28" s="59"/>
      <c r="H28" s="59">
        <v>1</v>
      </c>
      <c r="I28" s="59"/>
      <c r="J28" s="59">
        <v>0</v>
      </c>
      <c r="K28" s="59"/>
      <c r="L28" s="59">
        <v>3</v>
      </c>
      <c r="M28" s="59"/>
      <c r="N28" s="59">
        <v>0</v>
      </c>
      <c r="O28" s="59"/>
      <c r="P28" s="59">
        <v>2</v>
      </c>
      <c r="Q28" s="59"/>
      <c r="R28" s="59">
        <v>1</v>
      </c>
      <c r="S28" s="96">
        <v>1</v>
      </c>
      <c r="T28" s="65"/>
      <c r="U28" s="65"/>
      <c r="V28" s="65"/>
      <c r="W28" s="65"/>
      <c r="X28" s="65"/>
      <c r="Y28" s="65">
        <v>1</v>
      </c>
      <c r="Z28" s="65"/>
      <c r="AA28" s="65">
        <v>1</v>
      </c>
      <c r="AB28" s="65" t="s">
        <v>250</v>
      </c>
      <c r="AC28" s="66" t="s">
        <v>315</v>
      </c>
      <c r="AD28" s="62"/>
    </row>
    <row r="29" spans="1:30" s="63" customFormat="1" ht="30.75" thickBot="1" x14ac:dyDescent="0.3">
      <c r="A29" s="57" t="s">
        <v>125</v>
      </c>
      <c r="B29" s="58" t="s">
        <v>107</v>
      </c>
      <c r="C29" s="58" t="s">
        <v>198</v>
      </c>
      <c r="D29" s="58" t="s">
        <v>96</v>
      </c>
      <c r="E29" s="58" t="s">
        <v>105</v>
      </c>
      <c r="F29" s="58"/>
      <c r="G29" s="58"/>
      <c r="H29" s="58">
        <v>10</v>
      </c>
      <c r="I29" s="58"/>
      <c r="J29" s="58">
        <v>8</v>
      </c>
      <c r="K29" s="58"/>
      <c r="L29" s="58"/>
      <c r="M29" s="58">
        <v>0</v>
      </c>
      <c r="N29" s="58"/>
      <c r="O29" s="58">
        <v>0</v>
      </c>
      <c r="P29" s="58"/>
      <c r="Q29" s="58">
        <v>0</v>
      </c>
      <c r="R29" s="58"/>
      <c r="S29" s="101">
        <v>0</v>
      </c>
      <c r="T29" s="60"/>
      <c r="U29" s="60"/>
      <c r="V29" s="60"/>
      <c r="W29" s="60"/>
      <c r="X29" s="60"/>
      <c r="Y29" s="60"/>
      <c r="Z29" s="60"/>
      <c r="AA29" s="60">
        <v>0</v>
      </c>
      <c r="AB29" s="60" t="s">
        <v>286</v>
      </c>
      <c r="AC29" s="61" t="s">
        <v>315</v>
      </c>
      <c r="AD29" s="62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25">
      <c r="A31" s="7" t="s">
        <v>307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.75" customHeight="1" x14ac:dyDescent="0.25">
      <c r="A32" s="30" t="s">
        <v>217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5.75" thickBo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x14ac:dyDescent="0.25">
      <c r="A34" s="28" t="s">
        <v>218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</row>
    <row r="35" spans="1:30" ht="15.75" thickBot="1" x14ac:dyDescent="0.3">
      <c r="A35" s="9" t="s">
        <v>236</v>
      </c>
      <c r="B35" s="11" t="s">
        <v>237</v>
      </c>
      <c r="C35" s="10" t="s">
        <v>198</v>
      </c>
      <c r="D35" s="11" t="s">
        <v>238</v>
      </c>
      <c r="E35" s="11" t="s">
        <v>105</v>
      </c>
      <c r="F35" s="11"/>
      <c r="G35" s="10"/>
      <c r="H35" s="10"/>
      <c r="I35" s="11"/>
      <c r="J35" s="11"/>
      <c r="K35" s="10">
        <v>8</v>
      </c>
      <c r="L35" s="11"/>
      <c r="M35" s="11">
        <v>8</v>
      </c>
      <c r="N35" s="11"/>
      <c r="O35" s="11">
        <v>12</v>
      </c>
      <c r="P35" s="11"/>
      <c r="Q35" s="11">
        <v>6</v>
      </c>
      <c r="R35" s="11"/>
      <c r="S35" s="50">
        <f>(M35+O35+Q35)/3</f>
        <v>8.6666666666666661</v>
      </c>
      <c r="T35" s="11">
        <v>6</v>
      </c>
      <c r="U35" s="11"/>
      <c r="V35" s="11"/>
      <c r="W35" s="11"/>
      <c r="X35" s="11"/>
      <c r="Y35" s="11"/>
      <c r="Z35" s="11"/>
      <c r="AA35" s="11"/>
      <c r="AB35" s="17"/>
      <c r="AC35" s="17"/>
      <c r="AD35" s="17"/>
    </row>
    <row r="36" spans="1:3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" x14ac:dyDescent="0.25">
      <c r="A37" s="25" t="s">
        <v>258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0" x14ac:dyDescent="0.25">
      <c r="A38" s="25" t="s">
        <v>264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0" x14ac:dyDescent="0.25">
      <c r="A39" s="25" t="s">
        <v>269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75" x14ac:dyDescent="0.25">
      <c r="A40" s="25" t="s">
        <v>283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5" x14ac:dyDescent="0.25">
      <c r="A41" s="25" t="s">
        <v>302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</sheetData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SMR</vt:lpstr>
      <vt:lpstr>NIFS</vt:lpstr>
      <vt:lpstr>IOR</vt:lpstr>
      <vt:lpstr>IFP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2018-06-14T07:14:40Z</cp:lastPrinted>
  <dcterms:created xsi:type="dcterms:W3CDTF">2011-09-28T12:12:42Z</dcterms:created>
  <dcterms:modified xsi:type="dcterms:W3CDTF">2018-08-16T10:39:58Z</dcterms:modified>
</cp:coreProperties>
</file>