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t.uio.no\jus-felles\fakadm\Studieseksjonen\Undervisningsplanlegging\Undervisningsbudsjett\"/>
    </mc:Choice>
  </mc:AlternateContent>
  <bookViews>
    <workbookView xWindow="-105" yWindow="-105" windowWidth="19425" windowHeight="10425"/>
  </bookViews>
  <sheets>
    <sheet name="2023" sheetId="2" r:id="rId1"/>
    <sheet name="Kontering" sheetId="4" r:id="rId2"/>
  </sheets>
  <externalReferences>
    <externalReference r:id="rId3"/>
    <externalReference r:id="rId4"/>
  </externalReferences>
  <definedNames>
    <definedName name="_xlnm.Print_Area" localSheetId="0">'2023'!$B$1:$O$44</definedName>
    <definedName name="_xlnm.Print_Area" localSheetId="1">Kontering!$A$2:$N$25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4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AS16" i="4" l="1"/>
  <c r="P5" i="4"/>
  <c r="Y5" i="4" s="1"/>
  <c r="AE5" i="4" s="1"/>
  <c r="P6" i="4"/>
  <c r="P7" i="4"/>
  <c r="X7" i="4" s="1"/>
  <c r="AD7" i="4" s="1"/>
  <c r="P8" i="4"/>
  <c r="Z8" i="4" s="1"/>
  <c r="AF8" i="4" s="1"/>
  <c r="P9" i="4"/>
  <c r="Z9" i="4" s="1"/>
  <c r="AF9" i="4" s="1"/>
  <c r="P10" i="4"/>
  <c r="Z10" i="4" s="1"/>
  <c r="AF10" i="4" s="1"/>
  <c r="P11" i="4"/>
  <c r="X11" i="4" s="1"/>
  <c r="AD11" i="4" s="1"/>
  <c r="P12" i="4"/>
  <c r="P13" i="4"/>
  <c r="Z13" i="4" s="1"/>
  <c r="AF13" i="4" s="1"/>
  <c r="P14" i="4"/>
  <c r="X14" i="4" s="1"/>
  <c r="AD14" i="4" s="1"/>
  <c r="P15" i="4"/>
  <c r="Y15" i="4" s="1"/>
  <c r="AE15" i="4" s="1"/>
  <c r="P16" i="4"/>
  <c r="Y16" i="4" s="1"/>
  <c r="AE16" i="4" s="1"/>
  <c r="P17" i="4"/>
  <c r="Y17" i="4" s="1"/>
  <c r="AE17" i="4" s="1"/>
  <c r="P18" i="4"/>
  <c r="P19" i="4"/>
  <c r="X19" i="4" s="1"/>
  <c r="AD19" i="4" s="1"/>
  <c r="P20" i="4"/>
  <c r="Y20" i="4" s="1"/>
  <c r="AE20" i="4" s="1"/>
  <c r="P4" i="4"/>
  <c r="Z4" i="4" s="1"/>
  <c r="AF4" i="4" s="1"/>
  <c r="K34" i="2"/>
  <c r="M34" i="2" s="1"/>
  <c r="O34" i="2" s="1"/>
  <c r="J8" i="2"/>
  <c r="K8" i="2" s="1"/>
  <c r="M8" i="2" s="1"/>
  <c r="J5" i="4" s="1"/>
  <c r="J7" i="2"/>
  <c r="K7" i="2" s="1"/>
  <c r="K6" i="2"/>
  <c r="M6" i="2" s="1"/>
  <c r="N6" i="2" s="1"/>
  <c r="J22" i="2"/>
  <c r="K22" i="2" s="1"/>
  <c r="M22" i="2" s="1"/>
  <c r="J23" i="2"/>
  <c r="K23" i="2" s="1"/>
  <c r="M23" i="2" s="1"/>
  <c r="J24" i="2"/>
  <c r="K24" i="2" s="1"/>
  <c r="M24" i="2" s="1"/>
  <c r="J25" i="2"/>
  <c r="K25" i="2" s="1"/>
  <c r="M25" i="2" s="1"/>
  <c r="J26" i="2"/>
  <c r="K26" i="2" s="1"/>
  <c r="M26" i="2" s="1"/>
  <c r="N26" i="2" s="1"/>
  <c r="J27" i="2"/>
  <c r="K27" i="2" s="1"/>
  <c r="M27" i="2" s="1"/>
  <c r="J28" i="2"/>
  <c r="K28" i="2" s="1"/>
  <c r="M28" i="2" s="1"/>
  <c r="J29" i="2"/>
  <c r="K29" i="2" s="1"/>
  <c r="M29" i="2" s="1"/>
  <c r="N29" i="2" s="1"/>
  <c r="J19" i="2"/>
  <c r="K19" i="2" s="1"/>
  <c r="M19" i="2" s="1"/>
  <c r="J20" i="2"/>
  <c r="K20" i="2" s="1"/>
  <c r="M20" i="2" s="1"/>
  <c r="J21" i="2"/>
  <c r="K21" i="2" s="1"/>
  <c r="M21" i="2" s="1"/>
  <c r="J14" i="2"/>
  <c r="K14" i="2" s="1"/>
  <c r="M14" i="2" s="1"/>
  <c r="N14" i="2" s="1"/>
  <c r="J9" i="2"/>
  <c r="K9" i="2" s="1"/>
  <c r="M9" i="2" s="1"/>
  <c r="N9" i="2" s="1"/>
  <c r="J13" i="2"/>
  <c r="K13" i="2" s="1"/>
  <c r="M13" i="2" s="1"/>
  <c r="K44" i="2"/>
  <c r="K42" i="2"/>
  <c r="G30" i="2"/>
  <c r="F30" i="2"/>
  <c r="K2" i="4"/>
  <c r="L2" i="4" s="1"/>
  <c r="M2" i="4" s="1"/>
  <c r="N2" i="4" s="1"/>
  <c r="J15" i="2"/>
  <c r="J16" i="2"/>
  <c r="K16" i="2" s="1"/>
  <c r="M16" i="2" s="1"/>
  <c r="J12" i="2"/>
  <c r="K12" i="2" s="1"/>
  <c r="M12" i="2" s="1"/>
  <c r="N12" i="2" s="1"/>
  <c r="E30" i="2"/>
  <c r="J11" i="2"/>
  <c r="K11" i="2" s="1"/>
  <c r="M11" i="2" s="1"/>
  <c r="N11" i="2" s="1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4" i="4"/>
  <c r="AS20" i="4"/>
  <c r="AR20" i="4"/>
  <c r="AQ20" i="4"/>
  <c r="AM20" i="4"/>
  <c r="AL20" i="4"/>
  <c r="AK20" i="4"/>
  <c r="AJ20" i="4"/>
  <c r="AP19" i="4"/>
  <c r="AJ19" i="4"/>
  <c r="AS18" i="4"/>
  <c r="AM18" i="4"/>
  <c r="AL17" i="4"/>
  <c r="AL16" i="4"/>
  <c r="AJ16" i="4"/>
  <c r="AQ15" i="4"/>
  <c r="AK15" i="4"/>
  <c r="AP13" i="4"/>
  <c r="AL13" i="4"/>
  <c r="AJ13" i="4"/>
  <c r="AP12" i="4"/>
  <c r="AJ12" i="4"/>
  <c r="AL11" i="4"/>
  <c r="AR10" i="4"/>
  <c r="AQ9" i="4"/>
  <c r="AJ9" i="4"/>
  <c r="AQ8" i="4"/>
  <c r="AP8" i="4"/>
  <c r="AK8" i="4"/>
  <c r="AJ8" i="4"/>
  <c r="AR7" i="4"/>
  <c r="AP7" i="4"/>
  <c r="AL7" i="4"/>
  <c r="AJ7" i="4"/>
  <c r="AS6" i="4"/>
  <c r="AM6" i="4"/>
  <c r="AL5" i="4"/>
  <c r="AR4" i="4"/>
  <c r="AL4" i="4"/>
  <c r="X2" i="4"/>
  <c r="Y2" i="4" s="1"/>
  <c r="Z2" i="4" s="1"/>
  <c r="AA2" i="4" s="1"/>
  <c r="M35" i="2"/>
  <c r="O35" i="2" s="1"/>
  <c r="J17" i="2"/>
  <c r="K17" i="2" s="1"/>
  <c r="M17" i="2" s="1"/>
  <c r="J10" i="2"/>
  <c r="K10" i="2" s="1"/>
  <c r="M10" i="2" s="1"/>
  <c r="J18" i="2"/>
  <c r="K18" i="2" s="1"/>
  <c r="M18" i="2" s="1"/>
  <c r="K41" i="2"/>
  <c r="AJ2" i="4"/>
  <c r="AK2" i="4" s="1"/>
  <c r="AL2" i="4" s="1"/>
  <c r="AM2" i="4" s="1"/>
  <c r="AD2" i="4"/>
  <c r="AE2" i="4" s="1"/>
  <c r="AF2" i="4" s="1"/>
  <c r="AG2" i="4" s="1"/>
  <c r="AP2" i="4"/>
  <c r="AQ2" i="4" s="1"/>
  <c r="AR2" i="4" s="1"/>
  <c r="AS2" i="4" s="1"/>
  <c r="AV2" i="4"/>
  <c r="AW2" i="4" s="1"/>
  <c r="AX2" i="4" s="1"/>
  <c r="AY2" i="4" s="1"/>
  <c r="AJ18" i="4"/>
  <c r="AP18" i="4"/>
  <c r="AP5" i="4"/>
  <c r="AJ6" i="4"/>
  <c r="AP6" i="4"/>
  <c r="AK9" i="4"/>
  <c r="AR9" i="4"/>
  <c r="AL10" i="4"/>
  <c r="AP11" i="4"/>
  <c r="AR13" i="4"/>
  <c r="AR16" i="4"/>
  <c r="AP17" i="4"/>
  <c r="AQ16" i="4"/>
  <c r="AS10" i="4"/>
  <c r="AP16" i="4"/>
  <c r="AJ5" i="4"/>
  <c r="AQ5" i="4"/>
  <c r="AK6" i="4"/>
  <c r="AQ6" i="4"/>
  <c r="AL9" i="4"/>
  <c r="AP10" i="4"/>
  <c r="AJ11" i="4"/>
  <c r="AQ11" i="4"/>
  <c r="AR17" i="4"/>
  <c r="AL18" i="4"/>
  <c r="AR18" i="4"/>
  <c r="AP20" i="4"/>
  <c r="AS13" i="4"/>
  <c r="AS9" i="4"/>
  <c r="AK10" i="4"/>
  <c r="AK5" i="4"/>
  <c r="AR5" i="4"/>
  <c r="AL6" i="4"/>
  <c r="AR6" i="4"/>
  <c r="AK7" i="4"/>
  <c r="AQ7" i="4"/>
  <c r="AP9" i="4"/>
  <c r="AJ10" i="4"/>
  <c r="AQ10" i="4"/>
  <c r="AK11" i="4"/>
  <c r="AR11" i="4"/>
  <c r="AJ14" i="4"/>
  <c r="AP14" i="4"/>
  <c r="AJ17" i="4"/>
  <c r="AQ17" i="4"/>
  <c r="AQ13" i="4"/>
  <c r="AS5" i="4"/>
  <c r="AM5" i="4"/>
  <c r="AM10" i="4"/>
  <c r="AM13" i="4"/>
  <c r="AM16" i="4"/>
  <c r="AY16" i="4" s="1"/>
  <c r="AK17" i="4"/>
  <c r="AM19" i="4"/>
  <c r="AM9" i="4"/>
  <c r="AK13" i="4"/>
  <c r="AK16" i="4"/>
  <c r="AM17" i="4"/>
  <c r="AK19" i="4"/>
  <c r="AQ14" i="4"/>
  <c r="AK14" i="4"/>
  <c r="AP4" i="4"/>
  <c r="AJ4" i="4"/>
  <c r="AR8" i="4"/>
  <c r="AL8" i="4"/>
  <c r="AQ19" i="4"/>
  <c r="AS7" i="4"/>
  <c r="AM7" i="4"/>
  <c r="AS15" i="4"/>
  <c r="AM15" i="4"/>
  <c r="AQ18" i="4"/>
  <c r="AK18" i="4"/>
  <c r="AP15" i="4"/>
  <c r="AJ15" i="4"/>
  <c r="AS11" i="4"/>
  <c r="AQ4" i="4"/>
  <c r="AK4" i="4"/>
  <c r="AQ12" i="4"/>
  <c r="AK12" i="4"/>
  <c r="AS17" i="4"/>
  <c r="AS14" i="4"/>
  <c r="AM14" i="4"/>
  <c r="AR19" i="4"/>
  <c r="AL19" i="4"/>
  <c r="AR14" i="4"/>
  <c r="AL14" i="4"/>
  <c r="AS19" i="4"/>
  <c r="AS12" i="4"/>
  <c r="AM12" i="4"/>
  <c r="AR15" i="4"/>
  <c r="AL15" i="4"/>
  <c r="AS4" i="4"/>
  <c r="AM4" i="4"/>
  <c r="AR12" i="4"/>
  <c r="AL12" i="4"/>
  <c r="AS8" i="4"/>
  <c r="AM8" i="4"/>
  <c r="AM11" i="4"/>
  <c r="Y14" i="4" l="1"/>
  <c r="AE14" i="4" s="1"/>
  <c r="AA10" i="4"/>
  <c r="AG10" i="4" s="1"/>
  <c r="AA14" i="4"/>
  <c r="AG14" i="4" s="1"/>
  <c r="X10" i="4"/>
  <c r="AD10" i="4" s="1"/>
  <c r="Y19" i="4"/>
  <c r="AE19" i="4" s="1"/>
  <c r="Z14" i="4"/>
  <c r="AF14" i="4" s="1"/>
  <c r="AW13" i="4"/>
  <c r="Y10" i="4"/>
  <c r="AE10" i="4" s="1"/>
  <c r="Z17" i="4"/>
  <c r="AF17" i="4" s="1"/>
  <c r="X17" i="4"/>
  <c r="AD17" i="4" s="1"/>
  <c r="AA17" i="4"/>
  <c r="AG17" i="4" s="1"/>
  <c r="AX16" i="4"/>
  <c r="AA15" i="4"/>
  <c r="AG15" i="4" s="1"/>
  <c r="O29" i="2"/>
  <c r="AA11" i="4"/>
  <c r="AG11" i="4" s="1"/>
  <c r="Z11" i="4"/>
  <c r="AF11" i="4" s="1"/>
  <c r="AV6" i="4"/>
  <c r="AY11" i="4"/>
  <c r="AW14" i="4"/>
  <c r="Z7" i="4"/>
  <c r="AF7" i="4" s="1"/>
  <c r="Y4" i="4"/>
  <c r="AE4" i="4" s="1"/>
  <c r="AY10" i="4"/>
  <c r="AV17" i="4"/>
  <c r="AX5" i="4"/>
  <c r="AW9" i="4"/>
  <c r="Y7" i="4"/>
  <c r="AE7" i="4" s="1"/>
  <c r="AA7" i="4"/>
  <c r="AG7" i="4" s="1"/>
  <c r="X4" i="4"/>
  <c r="AD4" i="4" s="1"/>
  <c r="AW5" i="4"/>
  <c r="AV5" i="4"/>
  <c r="AW17" i="4"/>
  <c r="AW8" i="4"/>
  <c r="X13" i="4"/>
  <c r="AD13" i="4" s="1"/>
  <c r="AW16" i="4"/>
  <c r="AV12" i="4"/>
  <c r="AY20" i="4"/>
  <c r="X12" i="4"/>
  <c r="AD12" i="4" s="1"/>
  <c r="J12" i="4"/>
  <c r="W12" i="4" s="1"/>
  <c r="AO12" i="4" s="1"/>
  <c r="AA4" i="4"/>
  <c r="AG4" i="4" s="1"/>
  <c r="AW6" i="4"/>
  <c r="K15" i="2"/>
  <c r="M15" i="2" s="1"/>
  <c r="AV15" i="4"/>
  <c r="X16" i="4"/>
  <c r="AD16" i="4" s="1"/>
  <c r="AY18" i="4"/>
  <c r="AX20" i="4"/>
  <c r="AY15" i="4"/>
  <c r="AX11" i="4"/>
  <c r="Y13" i="4"/>
  <c r="AE13" i="4" s="1"/>
  <c r="AA9" i="4"/>
  <c r="AG9" i="4" s="1"/>
  <c r="AY4" i="4"/>
  <c r="AY12" i="4"/>
  <c r="AW12" i="4"/>
  <c r="Z19" i="4"/>
  <c r="AF19" i="4" s="1"/>
  <c r="X15" i="4"/>
  <c r="AD15" i="4" s="1"/>
  <c r="AY7" i="4"/>
  <c r="AX8" i="4"/>
  <c r="AA19" i="4"/>
  <c r="AG19" i="4" s="1"/>
  <c r="Y12" i="4"/>
  <c r="AE12" i="4" s="1"/>
  <c r="AY5" i="4"/>
  <c r="AW7" i="4"/>
  <c r="AX18" i="4"/>
  <c r="AX9" i="4"/>
  <c r="AX4" i="4"/>
  <c r="AX12" i="4"/>
  <c r="AY19" i="4"/>
  <c r="AA12" i="4"/>
  <c r="AG12" i="4" s="1"/>
  <c r="Z12" i="4"/>
  <c r="AF12" i="4" s="1"/>
  <c r="AW19" i="4"/>
  <c r="AV14" i="4"/>
  <c r="AV10" i="4"/>
  <c r="AX17" i="4"/>
  <c r="AV11" i="4"/>
  <c r="AV18" i="4"/>
  <c r="Z16" i="4"/>
  <c r="AF16" i="4" s="1"/>
  <c r="AA16" i="4"/>
  <c r="AG16" i="4" s="1"/>
  <c r="X5" i="4"/>
  <c r="AD5" i="4" s="1"/>
  <c r="AA5" i="4"/>
  <c r="AG5" i="4" s="1"/>
  <c r="AY8" i="4"/>
  <c r="AX14" i="4"/>
  <c r="AX6" i="4"/>
  <c r="AV20" i="4"/>
  <c r="AW11" i="4"/>
  <c r="AX10" i="4"/>
  <c r="AA13" i="4"/>
  <c r="AG13" i="4" s="1"/>
  <c r="X20" i="4"/>
  <c r="AD20" i="4" s="1"/>
  <c r="Z5" i="4"/>
  <c r="AF5" i="4" s="1"/>
  <c r="X9" i="4"/>
  <c r="AD9" i="4" s="1"/>
  <c r="J13" i="4"/>
  <c r="W13" i="4" s="1"/>
  <c r="AW4" i="4"/>
  <c r="Z20" i="4"/>
  <c r="AF20" i="4" s="1"/>
  <c r="Y9" i="4"/>
  <c r="AE9" i="4" s="1"/>
  <c r="J20" i="4"/>
  <c r="W20" i="4" s="1"/>
  <c r="AC20" i="4" s="1"/>
  <c r="N28" i="2"/>
  <c r="O28" i="2" s="1"/>
  <c r="J19" i="4"/>
  <c r="W19" i="4" s="1"/>
  <c r="AC19" i="4" s="1"/>
  <c r="N20" i="2"/>
  <c r="J16" i="4"/>
  <c r="W16" i="4" s="1"/>
  <c r="AC16" i="4" s="1"/>
  <c r="N25" i="2"/>
  <c r="O25" i="2" s="1"/>
  <c r="J15" i="4"/>
  <c r="W15" i="4" s="1"/>
  <c r="AI15" i="4" s="1"/>
  <c r="N24" i="2"/>
  <c r="O24" i="2" s="1"/>
  <c r="N23" i="2"/>
  <c r="O23" i="2" s="1"/>
  <c r="O6" i="2"/>
  <c r="O26" i="2"/>
  <c r="J17" i="4"/>
  <c r="J14" i="4"/>
  <c r="N22" i="2"/>
  <c r="O22" i="2" s="1"/>
  <c r="N17" i="2"/>
  <c r="O17" i="2" s="1"/>
  <c r="AX15" i="4"/>
  <c r="AX19" i="4"/>
  <c r="AW18" i="4"/>
  <c r="AV4" i="4"/>
  <c r="AA8" i="4"/>
  <c r="AG8" i="4" s="1"/>
  <c r="K40" i="2"/>
  <c r="O12" i="2"/>
  <c r="O9" i="2"/>
  <c r="J18" i="4"/>
  <c r="N27" i="2"/>
  <c r="O27" i="2" s="1"/>
  <c r="N8" i="2"/>
  <c r="O8" i="2" s="1"/>
  <c r="N16" i="2"/>
  <c r="O16" i="2" s="1"/>
  <c r="AY14" i="4"/>
  <c r="AY13" i="4"/>
  <c r="N21" i="2"/>
  <c r="O21" i="2" s="1"/>
  <c r="O14" i="2"/>
  <c r="O11" i="2"/>
  <c r="J6" i="4"/>
  <c r="AA18" i="4"/>
  <c r="AG18" i="4" s="1"/>
  <c r="Z18" i="4"/>
  <c r="AF18" i="4" s="1"/>
  <c r="Y18" i="4"/>
  <c r="AE18" i="4" s="1"/>
  <c r="X18" i="4"/>
  <c r="AD18" i="4" s="1"/>
  <c r="Y11" i="4"/>
  <c r="AE11" i="4" s="1"/>
  <c r="N10" i="2"/>
  <c r="O10" i="2" s="1"/>
  <c r="X8" i="4"/>
  <c r="AD8" i="4" s="1"/>
  <c r="Y8" i="4"/>
  <c r="AE8" i="4" s="1"/>
  <c r="J8" i="4"/>
  <c r="W8" i="4" s="1"/>
  <c r="AC8" i="4" s="1"/>
  <c r="Z15" i="4"/>
  <c r="AF15" i="4" s="1"/>
  <c r="J9" i="4"/>
  <c r="J10" i="4"/>
  <c r="N18" i="2"/>
  <c r="O18" i="2" s="1"/>
  <c r="N13" i="2"/>
  <c r="O13" i="2" s="1"/>
  <c r="J11" i="4"/>
  <c r="W11" i="4" s="1"/>
  <c r="AC11" i="4" s="1"/>
  <c r="N19" i="2"/>
  <c r="O19" i="2" s="1"/>
  <c r="M7" i="2"/>
  <c r="X6" i="4"/>
  <c r="AD6" i="4" s="1"/>
  <c r="Y6" i="4"/>
  <c r="AE6" i="4" s="1"/>
  <c r="Z6" i="4"/>
  <c r="AF6" i="4" s="1"/>
  <c r="AA6" i="4"/>
  <c r="AG6" i="4" s="1"/>
  <c r="AV19" i="4"/>
  <c r="AW20" i="4"/>
  <c r="AA20" i="4"/>
  <c r="AG20" i="4" s="1"/>
  <c r="AY17" i="4"/>
  <c r="AY9" i="4"/>
  <c r="AV9" i="4"/>
  <c r="AV7" i="4"/>
  <c r="AW15" i="4"/>
  <c r="AW10" i="4"/>
  <c r="AV16" i="4"/>
  <c r="AX13" i="4"/>
  <c r="AY6" i="4"/>
  <c r="AX7" i="4"/>
  <c r="AV8" i="4"/>
  <c r="AV13" i="4"/>
  <c r="K30" i="2" l="1"/>
  <c r="K31" i="2" s="1"/>
  <c r="K36" i="2" s="1"/>
  <c r="AI13" i="4"/>
  <c r="AI20" i="4"/>
  <c r="AI12" i="4"/>
  <c r="AU12" i="4" s="1"/>
  <c r="J7" i="4"/>
  <c r="W7" i="4" s="1"/>
  <c r="AC7" i="4" s="1"/>
  <c r="N15" i="2"/>
  <c r="O15" i="2" s="1"/>
  <c r="AC12" i="4"/>
  <c r="AO20" i="4"/>
  <c r="O20" i="2"/>
  <c r="IU20" i="2" s="1"/>
  <c r="AI16" i="4"/>
  <c r="AO16" i="4"/>
  <c r="W5" i="4"/>
  <c r="AC5" i="4" s="1"/>
  <c r="W17" i="4"/>
  <c r="AC17" i="4" s="1"/>
  <c r="AI11" i="4"/>
  <c r="AO11" i="4"/>
  <c r="W14" i="4"/>
  <c r="AC14" i="4" s="1"/>
  <c r="AO13" i="4"/>
  <c r="AC13" i="4"/>
  <c r="J4" i="4"/>
  <c r="M30" i="2"/>
  <c r="M31" i="2" s="1"/>
  <c r="M36" i="2" s="1"/>
  <c r="N7" i="2"/>
  <c r="AO15" i="4"/>
  <c r="AU15" i="4" s="1"/>
  <c r="AC15" i="4"/>
  <c r="W10" i="4"/>
  <c r="AC10" i="4" s="1"/>
  <c r="W9" i="4"/>
  <c r="AC9" i="4" s="1"/>
  <c r="AI8" i="4"/>
  <c r="AO8" i="4"/>
  <c r="W6" i="4"/>
  <c r="AC6" i="4" s="1"/>
  <c r="W18" i="4"/>
  <c r="AC18" i="4" s="1"/>
  <c r="AO19" i="4"/>
  <c r="AI19" i="4"/>
  <c r="N30" i="2" l="1"/>
  <c r="N31" i="2" s="1"/>
  <c r="N36" i="2" s="1"/>
  <c r="AU20" i="4"/>
  <c r="J30" i="2"/>
  <c r="AU13" i="4"/>
  <c r="AU19" i="4"/>
  <c r="AI6" i="4"/>
  <c r="AI14" i="4"/>
  <c r="AI18" i="4"/>
  <c r="AI10" i="4"/>
  <c r="AI17" i="4"/>
  <c r="AO17" i="4"/>
  <c r="AU16" i="4"/>
  <c r="AO14" i="4"/>
  <c r="AO7" i="4"/>
  <c r="AO6" i="4"/>
  <c r="AO5" i="4"/>
  <c r="AU8" i="4"/>
  <c r="AI9" i="4"/>
  <c r="AO10" i="4"/>
  <c r="O7" i="2"/>
  <c r="O30" i="2" s="1"/>
  <c r="O31" i="2" s="1"/>
  <c r="O36" i="2" s="1"/>
  <c r="AI5" i="4"/>
  <c r="AU11" i="4"/>
  <c r="AO18" i="4"/>
  <c r="AO9" i="4"/>
  <c r="AI7" i="4"/>
  <c r="W4" i="4"/>
  <c r="AC4" i="4" s="1"/>
  <c r="AU14" i="4" l="1"/>
  <c r="AU6" i="4"/>
  <c r="AU10" i="4"/>
  <c r="AU7" i="4"/>
  <c r="AU18" i="4"/>
  <c r="AI4" i="4"/>
  <c r="AO4" i="4"/>
  <c r="AU17" i="4"/>
  <c r="AU5" i="4"/>
  <c r="AU9" i="4"/>
  <c r="AU4" i="4" l="1"/>
</calcChain>
</file>

<file path=xl/sharedStrings.xml><?xml version="1.0" encoding="utf-8"?>
<sst xmlns="http://schemas.openxmlformats.org/spreadsheetml/2006/main" count="163" uniqueCount="92">
  <si>
    <t>klager</t>
  </si>
  <si>
    <t>utsatt prøve</t>
  </si>
  <si>
    <t>Kostnad pr kand</t>
  </si>
  <si>
    <t>Ant sensorer</t>
  </si>
  <si>
    <t>Kostn pr kandiat</t>
  </si>
  <si>
    <t>Sensur kostnad</t>
  </si>
  <si>
    <t>Sum</t>
  </si>
  <si>
    <t>Emne</t>
  </si>
  <si>
    <t>Sum kostnader sensur</t>
  </si>
  <si>
    <t>Diverse driftskostnader</t>
  </si>
  <si>
    <t>Sted</t>
  </si>
  <si>
    <t>Prosjekt</t>
  </si>
  <si>
    <t>Tiltak</t>
  </si>
  <si>
    <t>691010</t>
  </si>
  <si>
    <t>691020</t>
  </si>
  <si>
    <t>692020</t>
  </si>
  <si>
    <t>692106</t>
  </si>
  <si>
    <t>692107</t>
  </si>
  <si>
    <t>692504</t>
  </si>
  <si>
    <t>693001</t>
  </si>
  <si>
    <t>693004</t>
  </si>
  <si>
    <t>693008</t>
  </si>
  <si>
    <t>693009</t>
  </si>
  <si>
    <t>693400</t>
  </si>
  <si>
    <t>693100</t>
  </si>
  <si>
    <t>693200</t>
  </si>
  <si>
    <t>693300</t>
  </si>
  <si>
    <t>690005</t>
  </si>
  <si>
    <t>Masteroppg 30 SP</t>
  </si>
  <si>
    <t>Masteroppg 60 SP</t>
  </si>
  <si>
    <t>Internasj. Mastergrader</t>
  </si>
  <si>
    <t>BA KRIM/RSOS</t>
  </si>
  <si>
    <t>Språkeksamener</t>
  </si>
  <si>
    <t>Privatistinntekter</t>
  </si>
  <si>
    <t xml:space="preserve"> </t>
  </si>
  <si>
    <t>Timer</t>
  </si>
  <si>
    <t>Art 5112</t>
  </si>
  <si>
    <t>FP</t>
  </si>
  <si>
    <t>Pensjon</t>
  </si>
  <si>
    <t>AGA</t>
  </si>
  <si>
    <t>Sum Pensjon &amp; AGA</t>
  </si>
  <si>
    <t>År</t>
  </si>
  <si>
    <t>Navn/gruppe</t>
  </si>
  <si>
    <t>C-Lt</t>
  </si>
  <si>
    <t>Kategori</t>
  </si>
  <si>
    <t>Period.</t>
  </si>
  <si>
    <t>Kommentar/Logg</t>
  </si>
  <si>
    <t>Bud</t>
  </si>
  <si>
    <t>C-tab timepris</t>
  </si>
  <si>
    <t>Avd/inst</t>
  </si>
  <si>
    <t>-</t>
  </si>
  <si>
    <t>Sosiale kostnader</t>
  </si>
  <si>
    <t>Totale kostnader</t>
  </si>
  <si>
    <t>Valgemner lavere grad, inkl. 3. studieår</t>
  </si>
  <si>
    <t>JUS1211</t>
  </si>
  <si>
    <t>JUS1111</t>
  </si>
  <si>
    <t>X</t>
  </si>
  <si>
    <t>Antall kandidater</t>
  </si>
  <si>
    <t>herav antall ordinære</t>
  </si>
  <si>
    <t>herav antall privatister</t>
  </si>
  <si>
    <t>Sats (kroner pr sensurering)</t>
  </si>
  <si>
    <t>Andel interne sensorer</t>
  </si>
  <si>
    <t>Sum kostnad eksterne sensorer</t>
  </si>
  <si>
    <t xml:space="preserve"> =Tall som seksjonsleder eksamen utarbeider</t>
  </si>
  <si>
    <t>Arbeidsgiveravgift</t>
  </si>
  <si>
    <t>Sum netto kostnader</t>
  </si>
  <si>
    <t>MA KRIM/RSOS</t>
  </si>
  <si>
    <t>Hjemmeeksamen 3. studieår, 2. semester</t>
  </si>
  <si>
    <t>JUS4111</t>
  </si>
  <si>
    <t>JUS4211</t>
  </si>
  <si>
    <t xml:space="preserve">Exfac   </t>
  </si>
  <si>
    <t>Skoleeksamen 1. studieår, 2. semester</t>
  </si>
  <si>
    <t>Skoleeksamen 3. studieår, 1. semester</t>
  </si>
  <si>
    <t>Skoleeksamen 3. studieår, 2. semester</t>
  </si>
  <si>
    <t>Skoleeksamen 4. studieår, 1. semester</t>
  </si>
  <si>
    <t>Skoleeksamen 4. studieår, 2. semester</t>
  </si>
  <si>
    <t>Skoleeksamen 4. studieår, JUS4121 og JUS422</t>
  </si>
  <si>
    <t>Skoleeksamen 2. studieår, 2. semester</t>
  </si>
  <si>
    <t>Valgemner, høyere grad (varierte vurderingsformer)</t>
  </si>
  <si>
    <t>Valgemner høyere grad, inkl. 4. år</t>
  </si>
  <si>
    <t>JUROFF-emner</t>
  </si>
  <si>
    <t>Driftskostnader Lovdata</t>
  </si>
  <si>
    <t>691000</t>
  </si>
  <si>
    <t>901000</t>
  </si>
  <si>
    <t>Sensurbudsjettet *</t>
  </si>
  <si>
    <t>Forvaltningsinformatikk, RINF</t>
  </si>
  <si>
    <t>Delprosjekt</t>
  </si>
  <si>
    <t>Tidligere Tiltaks- kode</t>
  </si>
  <si>
    <t>Skoleeksamen 1. studieår, 1. semester</t>
  </si>
  <si>
    <t>Det juridiske fakultet, budsjett eksamen 2023</t>
  </si>
  <si>
    <t xml:space="preserve">Skoleeksamen 2. studieår, 1. semester </t>
  </si>
  <si>
    <t>Eksamen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</si>
</sst>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.0_ ;_ * \-#,##0.0_ ;_ * &quot;-&quot;??_ ;_ @_ "/>
    <numFmt numFmtId="166" formatCode="_(* #,##0_);_(* \(#,##0\);_(* &quot;-&quot;??_);_(@_)"/>
    <numFmt numFmtId="167" formatCode="_ * #,##0_ ;_ * \-#,##0_ ;_ * &quot;-&quot;??_ ;_ @_ "/>
    <numFmt numFmtId="168" formatCode="0000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double">
        <color theme="2" tint="-0.24994659260841701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3" borderId="29" applyNumberFormat="0" applyFont="0" applyAlignment="0" applyProtection="0"/>
    <xf numFmtId="9" fontId="2" fillId="0" borderId="0" applyFont="0" applyFill="0" applyBorder="0" applyAlignment="0" applyProtection="0"/>
  </cellStyleXfs>
  <cellXfs count="143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3" fontId="4" fillId="0" borderId="0" xfId="0" applyNumberFormat="1" applyFont="1"/>
    <xf numFmtId="3" fontId="3" fillId="0" borderId="0" xfId="0" applyNumberFormat="1" applyFont="1"/>
    <xf numFmtId="3" fontId="0" fillId="0" borderId="2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49" fontId="0" fillId="0" borderId="1" xfId="0" applyNumberFormat="1" applyBorder="1"/>
    <xf numFmtId="49" fontId="0" fillId="0" borderId="12" xfId="0" applyNumberFormat="1" applyBorder="1"/>
    <xf numFmtId="49" fontId="0" fillId="0" borderId="2" xfId="0" applyNumberFormat="1" applyBorder="1"/>
    <xf numFmtId="49" fontId="0" fillId="0" borderId="13" xfId="0" applyNumberFormat="1" applyBorder="1"/>
    <xf numFmtId="49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6" fillId="2" borderId="20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/>
    <xf numFmtId="3" fontId="5" fillId="2" borderId="1" xfId="0" applyNumberFormat="1" applyFont="1" applyFill="1" applyBorder="1"/>
    <xf numFmtId="49" fontId="0" fillId="2" borderId="1" xfId="0" applyNumberFormat="1" applyFill="1" applyBorder="1"/>
    <xf numFmtId="3" fontId="0" fillId="2" borderId="3" xfId="0" applyNumberFormat="1" applyFill="1" applyBorder="1"/>
    <xf numFmtId="3" fontId="6" fillId="2" borderId="1" xfId="0" applyNumberFormat="1" applyFont="1" applyFill="1" applyBorder="1"/>
    <xf numFmtId="9" fontId="0" fillId="0" borderId="0" xfId="0" applyNumberFormat="1"/>
    <xf numFmtId="3" fontId="5" fillId="2" borderId="21" xfId="0" applyNumberFormat="1" applyFont="1" applyFill="1" applyBorder="1"/>
    <xf numFmtId="3" fontId="0" fillId="0" borderId="0" xfId="0" applyNumberFormat="1" applyBorder="1"/>
    <xf numFmtId="3" fontId="6" fillId="2" borderId="3" xfId="0" applyNumberFormat="1" applyFont="1" applyFill="1" applyBorder="1"/>
    <xf numFmtId="3" fontId="6" fillId="2" borderId="22" xfId="0" applyNumberFormat="1" applyFont="1" applyFill="1" applyBorder="1"/>
    <xf numFmtId="3" fontId="5" fillId="2" borderId="15" xfId="0" applyNumberFormat="1" applyFont="1" applyFill="1" applyBorder="1" applyAlignment="1">
      <alignment horizontal="center" wrapText="1"/>
    </xf>
    <xf numFmtId="3" fontId="0" fillId="4" borderId="13" xfId="0" applyNumberFormat="1" applyFill="1" applyBorder="1"/>
    <xf numFmtId="3" fontId="0" fillId="4" borderId="2" xfId="0" applyNumberFormat="1" applyFill="1" applyBorder="1"/>
    <xf numFmtId="3" fontId="0" fillId="4" borderId="14" xfId="0" applyNumberFormat="1" applyFill="1" applyBorder="1"/>
    <xf numFmtId="3" fontId="0" fillId="4" borderId="1" xfId="0" applyNumberFormat="1" applyFill="1" applyBorder="1"/>
    <xf numFmtId="9" fontId="0" fillId="4" borderId="1" xfId="0" applyNumberFormat="1" applyFill="1" applyBorder="1"/>
    <xf numFmtId="3" fontId="0" fillId="4" borderId="23" xfId="0" applyNumberFormat="1" applyFill="1" applyBorder="1"/>
    <xf numFmtId="3" fontId="0" fillId="4" borderId="17" xfId="0" applyNumberFormat="1" applyFill="1" applyBorder="1"/>
    <xf numFmtId="3" fontId="0" fillId="4" borderId="19" xfId="0" applyNumberFormat="1" applyFill="1" applyBorder="1"/>
    <xf numFmtId="0" fontId="12" fillId="0" borderId="1" xfId="0" applyFont="1" applyBorder="1"/>
    <xf numFmtId="49" fontId="12" fillId="0" borderId="1" xfId="0" applyNumberFormat="1" applyFont="1" applyBorder="1"/>
    <xf numFmtId="3" fontId="12" fillId="0" borderId="1" xfId="0" applyNumberFormat="1" applyFont="1" applyBorder="1"/>
    <xf numFmtId="3" fontId="12" fillId="0" borderId="1" xfId="0" applyNumberFormat="1" applyFont="1" applyFill="1" applyBorder="1"/>
    <xf numFmtId="0" fontId="7" fillId="0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right"/>
    </xf>
    <xf numFmtId="165" fontId="7" fillId="0" borderId="0" xfId="2" applyNumberFormat="1" applyFont="1" applyFill="1" applyBorder="1" applyAlignment="1" applyProtection="1"/>
    <xf numFmtId="0" fontId="0" fillId="0" borderId="0" xfId="0" applyAlignment="1" applyProtection="1">
      <alignment horizontal="right"/>
    </xf>
    <xf numFmtId="0" fontId="0" fillId="5" borderId="0" xfId="0" applyFill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0" fontId="12" fillId="0" borderId="0" xfId="0" applyFont="1" applyProtection="1"/>
    <xf numFmtId="0" fontId="11" fillId="5" borderId="0" xfId="0" applyFont="1" applyFill="1" applyProtection="1"/>
    <xf numFmtId="0" fontId="12" fillId="0" borderId="0" xfId="0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 wrapText="1"/>
    </xf>
    <xf numFmtId="166" fontId="9" fillId="0" borderId="0" xfId="1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167" fontId="7" fillId="0" borderId="0" xfId="2" applyNumberFormat="1" applyFont="1" applyFill="1" applyBorder="1" applyAlignment="1" applyProtection="1"/>
    <xf numFmtId="0" fontId="12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left"/>
    </xf>
    <xf numFmtId="0" fontId="12" fillId="5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0" fontId="8" fillId="0" borderId="24" xfId="0" applyFont="1" applyFill="1" applyBorder="1" applyAlignment="1" applyProtection="1">
      <alignment horizontal="center" vertical="top" wrapText="1"/>
    </xf>
    <xf numFmtId="3" fontId="8" fillId="0" borderId="24" xfId="0" applyNumberFormat="1" applyFont="1" applyFill="1" applyBorder="1" applyAlignment="1" applyProtection="1">
      <alignment horizontal="center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9" fontId="8" fillId="5" borderId="1" xfId="4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10" fillId="3" borderId="29" xfId="3" applyFont="1" applyProtection="1">
      <protection locked="0"/>
    </xf>
    <xf numFmtId="168" fontId="10" fillId="3" borderId="29" xfId="3" applyNumberFormat="1" applyFont="1" applyProtection="1">
      <protection locked="0"/>
    </xf>
    <xf numFmtId="0" fontId="10" fillId="3" borderId="29" xfId="3" applyFont="1" applyProtection="1">
      <protection locked="0"/>
    </xf>
    <xf numFmtId="3" fontId="10" fillId="3" borderId="29" xfId="1" applyNumberFormat="1" applyFont="1" applyFill="1" applyBorder="1" applyAlignment="1" applyProtection="1">
      <alignment horizontal="left"/>
      <protection locked="0"/>
    </xf>
    <xf numFmtId="0" fontId="10" fillId="3" borderId="29" xfId="1" applyNumberFormat="1" applyFont="1" applyFill="1" applyBorder="1" applyAlignment="1" applyProtection="1">
      <alignment horizontal="left"/>
      <protection locked="0"/>
    </xf>
    <xf numFmtId="164" fontId="10" fillId="3" borderId="29" xfId="1" applyFont="1" applyFill="1" applyBorder="1" applyProtection="1">
      <protection locked="0"/>
    </xf>
    <xf numFmtId="0" fontId="0" fillId="0" borderId="0" xfId="0" applyProtection="1">
      <protection locked="0"/>
    </xf>
    <xf numFmtId="3" fontId="10" fillId="3" borderId="29" xfId="1" applyNumberFormat="1" applyFont="1" applyFill="1" applyBorder="1" applyProtection="1">
      <protection locked="0"/>
    </xf>
    <xf numFmtId="167" fontId="10" fillId="5" borderId="29" xfId="2" applyNumberFormat="1" applyFont="1" applyFill="1" applyBorder="1" applyAlignment="1" applyProtection="1">
      <alignment horizontal="right"/>
    </xf>
    <xf numFmtId="0" fontId="10" fillId="5" borderId="29" xfId="3" applyFont="1" applyFill="1" applyAlignment="1" applyProtection="1">
      <alignment horizontal="left"/>
    </xf>
    <xf numFmtId="0" fontId="10" fillId="5" borderId="29" xfId="3" applyFont="1" applyFill="1" applyProtection="1"/>
    <xf numFmtId="167" fontId="10" fillId="5" borderId="29" xfId="2" applyNumberFormat="1" applyFont="1" applyFill="1" applyBorder="1" applyAlignment="1" applyProtection="1">
      <alignment horizontal="left"/>
    </xf>
    <xf numFmtId="167" fontId="10" fillId="5" borderId="29" xfId="3" applyNumberFormat="1" applyFont="1" applyFill="1" applyAlignment="1" applyProtection="1">
      <alignment horizontal="left"/>
    </xf>
    <xf numFmtId="3" fontId="10" fillId="3" borderId="29" xfId="1" applyNumberFormat="1" applyFont="1" applyFill="1" applyBorder="1" applyAlignment="1" applyProtection="1">
      <alignment horizontal="left"/>
      <protection locked="0"/>
    </xf>
    <xf numFmtId="49" fontId="13" fillId="0" borderId="15" xfId="0" applyNumberFormat="1" applyFont="1" applyBorder="1" applyAlignment="1">
      <alignment vertical="center"/>
    </xf>
    <xf numFmtId="49" fontId="13" fillId="0" borderId="25" xfId="0" applyNumberFormat="1" applyFont="1" applyBorder="1" applyAlignment="1">
      <alignment horizontal="left" vertical="center"/>
    </xf>
    <xf numFmtId="3" fontId="13" fillId="4" borderId="14" xfId="0" applyNumberFormat="1" applyFont="1" applyFill="1" applyBorder="1"/>
    <xf numFmtId="3" fontId="13" fillId="4" borderId="1" xfId="0" applyNumberFormat="1" applyFont="1" applyFill="1" applyBorder="1"/>
    <xf numFmtId="49" fontId="13" fillId="0" borderId="2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horizontal="left" vertical="center"/>
    </xf>
    <xf numFmtId="0" fontId="13" fillId="0" borderId="0" xfId="0" applyFont="1"/>
    <xf numFmtId="49" fontId="13" fillId="0" borderId="15" xfId="0" applyNumberFormat="1" applyFont="1" applyBorder="1"/>
    <xf numFmtId="49" fontId="13" fillId="0" borderId="25" xfId="0" applyNumberFormat="1" applyFont="1" applyBorder="1"/>
    <xf numFmtId="3" fontId="13" fillId="4" borderId="25" xfId="0" applyNumberFormat="1" applyFont="1" applyFill="1" applyBorder="1"/>
    <xf numFmtId="3" fontId="13" fillId="4" borderId="15" xfId="0" applyNumberFormat="1" applyFont="1" applyFill="1" applyBorder="1"/>
    <xf numFmtId="49" fontId="13" fillId="0" borderId="1" xfId="0" applyNumberFormat="1" applyFont="1" applyBorder="1"/>
    <xf numFmtId="3" fontId="0" fillId="0" borderId="24" xfId="0" applyNumberFormat="1" applyBorder="1"/>
    <xf numFmtId="3" fontId="0" fillId="4" borderId="0" xfId="0" applyNumberFormat="1" applyFill="1" applyBorder="1"/>
    <xf numFmtId="3" fontId="5" fillId="2" borderId="26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3" fontId="12" fillId="0" borderId="0" xfId="0" applyNumberFormat="1" applyFont="1" applyAlignment="1" applyProtection="1">
      <alignment horizontal="center"/>
    </xf>
    <xf numFmtId="0" fontId="0" fillId="0" borderId="0" xfId="0" applyFill="1"/>
    <xf numFmtId="49" fontId="5" fillId="0" borderId="0" xfId="0" applyNumberFormat="1" applyFont="1" applyFill="1" applyBorder="1"/>
    <xf numFmtId="3" fontId="5" fillId="0" borderId="0" xfId="0" applyNumberFormat="1" applyFont="1" applyFill="1" applyBorder="1"/>
    <xf numFmtId="3" fontId="0" fillId="2" borderId="1" xfId="0" applyNumberFormat="1" applyFill="1" applyBorder="1"/>
    <xf numFmtId="1" fontId="10" fillId="3" borderId="29" xfId="3" applyNumberFormat="1" applyFont="1" applyAlignment="1" applyProtection="1">
      <alignment horizontal="right"/>
      <protection locked="0"/>
    </xf>
    <xf numFmtId="0" fontId="0" fillId="0" borderId="0" xfId="0" applyFont="1"/>
    <xf numFmtId="0" fontId="5" fillId="2" borderId="20" xfId="0" applyFont="1" applyFill="1" applyBorder="1"/>
    <xf numFmtId="49" fontId="0" fillId="0" borderId="12" xfId="0" applyNumberFormat="1" applyFont="1" applyBorder="1"/>
    <xf numFmtId="49" fontId="0" fillId="0" borderId="2" xfId="0" applyNumberFormat="1" applyFont="1" applyBorder="1"/>
    <xf numFmtId="3" fontId="0" fillId="0" borderId="27" xfId="0" applyNumberFormat="1" applyBorder="1"/>
    <xf numFmtId="3" fontId="0" fillId="4" borderId="28" xfId="0" applyNumberFormat="1" applyFill="1" applyBorder="1"/>
    <xf numFmtId="3" fontId="13" fillId="0" borderId="1" xfId="0" applyNumberFormat="1" applyFont="1" applyBorder="1"/>
    <xf numFmtId="3" fontId="4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5" fillId="2" borderId="26" xfId="0" applyFont="1" applyFill="1" applyBorder="1" applyAlignment="1">
      <alignment horizontal="left" wrapText="1"/>
    </xf>
    <xf numFmtId="0" fontId="0" fillId="0" borderId="31" xfId="0" applyBorder="1" applyAlignment="1" applyProtection="1">
      <alignment horizontal="left"/>
      <protection locked="0"/>
    </xf>
    <xf numFmtId="49" fontId="12" fillId="0" borderId="1" xfId="0" applyNumberFormat="1" applyFont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6" fillId="2" borderId="3" xfId="0" applyNumberFormat="1" applyFont="1" applyFill="1" applyBorder="1" applyAlignment="1">
      <alignment horizontal="left"/>
    </xf>
    <xf numFmtId="3" fontId="0" fillId="0" borderId="7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49" fontId="0" fillId="2" borderId="3" xfId="0" applyNumberFormat="1" applyFill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24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168" fontId="10" fillId="5" borderId="29" xfId="3" applyNumberFormat="1" applyFont="1" applyFill="1" applyProtection="1"/>
    <xf numFmtId="3" fontId="14" fillId="0" borderId="0" xfId="0" applyNumberFormat="1" applyFont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</cellXfs>
  <cellStyles count="5">
    <cellStyle name="Comma" xfId="2" builtinId="3"/>
    <cellStyle name="Comma 6" xfId="1"/>
    <cellStyle name="Normal" xfId="0" builtinId="0"/>
    <cellStyle name="Note" xfId="3" builtinId="10"/>
    <cellStyle name="Percent" xfId="4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2-jur\Buddy\Gjeldende%20budsjett\BUDDY_jur_gjeldende_N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2-jur\Buddy\BUDDY_j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Stdrapp"/>
      <sheetName val="PrRapp"/>
      <sheetName val="Fastlønn"/>
      <sheetName val="Analyse"/>
      <sheetName val="Timelønn"/>
      <sheetName val="Frikjøp"/>
      <sheetName val="Aktivitet"/>
      <sheetName val="ADI"/>
      <sheetName val="KUBEN"/>
      <sheetName val="Tabeller"/>
      <sheetName val="Data"/>
      <sheetName val="Endringslog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I1" t="str">
            <v>C-tabellen</v>
          </cell>
          <cell r="CJ1" t="str">
            <v xml:space="preserve">    37,5 t.</v>
          </cell>
        </row>
        <row r="2">
          <cell r="CI2">
            <v>1</v>
          </cell>
          <cell r="CJ2">
            <v>0</v>
          </cell>
        </row>
        <row r="3">
          <cell r="CI3">
            <v>2</v>
          </cell>
          <cell r="CJ3">
            <v>0</v>
          </cell>
        </row>
        <row r="4">
          <cell r="CI4">
            <v>3</v>
          </cell>
          <cell r="CJ4">
            <v>0</v>
          </cell>
        </row>
        <row r="5">
          <cell r="CI5">
            <v>4</v>
          </cell>
          <cell r="CJ5">
            <v>0</v>
          </cell>
        </row>
        <row r="6">
          <cell r="CI6">
            <v>5</v>
          </cell>
          <cell r="CJ6">
            <v>0</v>
          </cell>
        </row>
        <row r="7">
          <cell r="CI7">
            <v>6</v>
          </cell>
          <cell r="CJ7">
            <v>0</v>
          </cell>
        </row>
        <row r="8">
          <cell r="CI8">
            <v>7</v>
          </cell>
          <cell r="CJ8">
            <v>0</v>
          </cell>
        </row>
        <row r="9">
          <cell r="CI9">
            <v>8</v>
          </cell>
          <cell r="CJ9">
            <v>0</v>
          </cell>
        </row>
        <row r="10">
          <cell r="CI10">
            <v>9</v>
          </cell>
          <cell r="CJ10">
            <v>0</v>
          </cell>
        </row>
        <row r="11">
          <cell r="CI11">
            <v>10</v>
          </cell>
          <cell r="CJ11">
            <v>0</v>
          </cell>
        </row>
        <row r="12">
          <cell r="CI12">
            <v>11</v>
          </cell>
          <cell r="CJ12">
            <v>0</v>
          </cell>
        </row>
        <row r="13">
          <cell r="CI13">
            <v>12</v>
          </cell>
          <cell r="CJ13">
            <v>0</v>
          </cell>
        </row>
        <row r="14">
          <cell r="CI14">
            <v>13</v>
          </cell>
          <cell r="CJ14">
            <v>0</v>
          </cell>
        </row>
        <row r="15">
          <cell r="CI15">
            <v>14</v>
          </cell>
          <cell r="CJ15">
            <v>0</v>
          </cell>
        </row>
        <row r="16">
          <cell r="CI16">
            <v>15</v>
          </cell>
          <cell r="CJ16">
            <v>0</v>
          </cell>
        </row>
        <row r="17">
          <cell r="CI17">
            <v>16</v>
          </cell>
          <cell r="CJ17">
            <v>0</v>
          </cell>
        </row>
        <row r="18">
          <cell r="CI18">
            <v>17</v>
          </cell>
          <cell r="CJ18">
            <v>0</v>
          </cell>
        </row>
        <row r="19">
          <cell r="CI19">
            <v>18</v>
          </cell>
          <cell r="CJ19">
            <v>0</v>
          </cell>
        </row>
        <row r="20">
          <cell r="CI20">
            <v>19</v>
          </cell>
          <cell r="CJ20">
            <v>149.12820512820514</v>
          </cell>
        </row>
        <row r="21">
          <cell r="CI21">
            <v>20</v>
          </cell>
          <cell r="CJ21">
            <v>150.92307692307693</v>
          </cell>
        </row>
        <row r="22">
          <cell r="CI22">
            <v>21</v>
          </cell>
          <cell r="CJ22">
            <v>152.82051282051282</v>
          </cell>
        </row>
        <row r="23">
          <cell r="CI23">
            <v>22</v>
          </cell>
          <cell r="CJ23">
            <v>154.66666666666666</v>
          </cell>
        </row>
        <row r="24">
          <cell r="CI24">
            <v>23</v>
          </cell>
          <cell r="CJ24">
            <v>156.61538461538461</v>
          </cell>
        </row>
        <row r="25">
          <cell r="CI25">
            <v>24</v>
          </cell>
          <cell r="CJ25">
            <v>158.61538461538461</v>
          </cell>
        </row>
        <row r="26">
          <cell r="CI26">
            <v>25</v>
          </cell>
          <cell r="CJ26">
            <v>160.71794871794873</v>
          </cell>
        </row>
        <row r="27">
          <cell r="CI27">
            <v>26</v>
          </cell>
          <cell r="CJ27">
            <v>162.82051282051282</v>
          </cell>
        </row>
        <row r="28">
          <cell r="CI28">
            <v>27</v>
          </cell>
          <cell r="CJ28">
            <v>164.82051282051282</v>
          </cell>
        </row>
        <row r="29">
          <cell r="CI29">
            <v>28</v>
          </cell>
          <cell r="CJ29">
            <v>166.82051282051282</v>
          </cell>
        </row>
        <row r="30">
          <cell r="CI30">
            <v>29</v>
          </cell>
          <cell r="CJ30">
            <v>168.71794871794873</v>
          </cell>
        </row>
        <row r="31">
          <cell r="CI31">
            <v>30</v>
          </cell>
          <cell r="CJ31">
            <v>170.71794871794873</v>
          </cell>
        </row>
        <row r="32">
          <cell r="CI32">
            <v>31</v>
          </cell>
          <cell r="CJ32">
            <v>172.56410256410257</v>
          </cell>
        </row>
        <row r="33">
          <cell r="CI33">
            <v>32</v>
          </cell>
          <cell r="CJ33">
            <v>174.61538461538461</v>
          </cell>
        </row>
        <row r="34">
          <cell r="CI34">
            <v>33</v>
          </cell>
          <cell r="CJ34">
            <v>176.56410256410257</v>
          </cell>
        </row>
        <row r="35">
          <cell r="CI35">
            <v>34</v>
          </cell>
          <cell r="CJ35">
            <v>178.66666666666666</v>
          </cell>
        </row>
        <row r="36">
          <cell r="CI36">
            <v>35</v>
          </cell>
          <cell r="CJ36">
            <v>180.76923076923077</v>
          </cell>
        </row>
        <row r="37">
          <cell r="CI37">
            <v>36</v>
          </cell>
          <cell r="CJ37">
            <v>182.92307692307693</v>
          </cell>
        </row>
        <row r="38">
          <cell r="CI38">
            <v>37</v>
          </cell>
          <cell r="CJ38">
            <v>185.28205128205127</v>
          </cell>
        </row>
        <row r="39">
          <cell r="CI39">
            <v>38</v>
          </cell>
          <cell r="CJ39">
            <v>187.69230769230768</v>
          </cell>
        </row>
        <row r="40">
          <cell r="CI40">
            <v>39</v>
          </cell>
          <cell r="CJ40">
            <v>190.05128205128204</v>
          </cell>
        </row>
        <row r="41">
          <cell r="CI41">
            <v>40</v>
          </cell>
          <cell r="CJ41">
            <v>192.61538461538461</v>
          </cell>
        </row>
        <row r="42">
          <cell r="CI42">
            <v>41</v>
          </cell>
          <cell r="CJ42">
            <v>195.17948717948718</v>
          </cell>
        </row>
        <row r="43">
          <cell r="CI43">
            <v>42</v>
          </cell>
          <cell r="CJ43">
            <v>198.10256410256412</v>
          </cell>
        </row>
        <row r="44">
          <cell r="CI44">
            <v>43</v>
          </cell>
          <cell r="CJ44">
            <v>200.87179487179486</v>
          </cell>
        </row>
        <row r="45">
          <cell r="CI45">
            <v>44</v>
          </cell>
          <cell r="CJ45">
            <v>203.94871794871796</v>
          </cell>
        </row>
        <row r="46">
          <cell r="CI46">
            <v>45</v>
          </cell>
          <cell r="CJ46">
            <v>206.97435897435898</v>
          </cell>
        </row>
        <row r="47">
          <cell r="CI47">
            <v>46</v>
          </cell>
          <cell r="CJ47">
            <v>210.05128205128204</v>
          </cell>
        </row>
        <row r="48">
          <cell r="CI48">
            <v>47</v>
          </cell>
          <cell r="CJ48">
            <v>213.43589743589743</v>
          </cell>
        </row>
        <row r="49">
          <cell r="CI49">
            <v>48</v>
          </cell>
          <cell r="CJ49">
            <v>216.82051282051282</v>
          </cell>
        </row>
        <row r="50">
          <cell r="CI50">
            <v>49</v>
          </cell>
          <cell r="CJ50">
            <v>220.35897435897436</v>
          </cell>
        </row>
        <row r="51">
          <cell r="CI51">
            <v>50</v>
          </cell>
          <cell r="CJ51">
            <v>223.84615384615384</v>
          </cell>
        </row>
        <row r="52">
          <cell r="CI52">
            <v>51</v>
          </cell>
          <cell r="CJ52">
            <v>227.43589743589743</v>
          </cell>
        </row>
        <row r="53">
          <cell r="CI53">
            <v>52</v>
          </cell>
          <cell r="CJ53">
            <v>231.23076923076923</v>
          </cell>
        </row>
        <row r="54">
          <cell r="CI54">
            <v>53</v>
          </cell>
          <cell r="CJ54">
            <v>235.23076923076923</v>
          </cell>
        </row>
        <row r="55">
          <cell r="CI55">
            <v>54</v>
          </cell>
          <cell r="CJ55">
            <v>239.02564102564102</v>
          </cell>
        </row>
        <row r="56">
          <cell r="CI56">
            <v>55</v>
          </cell>
          <cell r="CJ56">
            <v>243.23076923076923</v>
          </cell>
        </row>
        <row r="57">
          <cell r="CI57">
            <v>56</v>
          </cell>
          <cell r="CJ57">
            <v>247.23076923076923</v>
          </cell>
        </row>
        <row r="58">
          <cell r="CI58">
            <v>57</v>
          </cell>
          <cell r="CJ58">
            <v>251.53846153846155</v>
          </cell>
        </row>
        <row r="59">
          <cell r="CI59">
            <v>58</v>
          </cell>
          <cell r="CJ59">
            <v>256</v>
          </cell>
        </row>
        <row r="60">
          <cell r="CI60">
            <v>59</v>
          </cell>
          <cell r="CJ60">
            <v>260.71794871794873</v>
          </cell>
        </row>
        <row r="61">
          <cell r="CI61">
            <v>60</v>
          </cell>
          <cell r="CJ61">
            <v>265.28205128205127</v>
          </cell>
        </row>
        <row r="62">
          <cell r="CI62">
            <v>61</v>
          </cell>
          <cell r="CJ62">
            <v>270.30769230769232</v>
          </cell>
        </row>
        <row r="63">
          <cell r="CI63">
            <v>62</v>
          </cell>
          <cell r="CJ63">
            <v>275.53846153846155</v>
          </cell>
        </row>
        <row r="64">
          <cell r="CI64">
            <v>63</v>
          </cell>
          <cell r="CJ64">
            <v>280.92307692307691</v>
          </cell>
        </row>
        <row r="65">
          <cell r="CI65">
            <v>64</v>
          </cell>
          <cell r="CJ65">
            <v>286.20512820512823</v>
          </cell>
        </row>
        <row r="66">
          <cell r="CI66">
            <v>65</v>
          </cell>
          <cell r="CJ66">
            <v>291.58974358974359</v>
          </cell>
        </row>
        <row r="67">
          <cell r="CI67">
            <v>66</v>
          </cell>
          <cell r="CJ67">
            <v>296.87179487179486</v>
          </cell>
        </row>
        <row r="68">
          <cell r="CI68">
            <v>67</v>
          </cell>
          <cell r="CJ68">
            <v>302.35897435897436</v>
          </cell>
        </row>
        <row r="69">
          <cell r="CI69">
            <v>68</v>
          </cell>
          <cell r="CJ69">
            <v>307.58974358974359</v>
          </cell>
        </row>
        <row r="70">
          <cell r="CI70">
            <v>69</v>
          </cell>
          <cell r="CJ70">
            <v>313.4871794871795</v>
          </cell>
        </row>
        <row r="71">
          <cell r="CI71">
            <v>70</v>
          </cell>
          <cell r="CJ71">
            <v>319.74358974358972</v>
          </cell>
        </row>
        <row r="72">
          <cell r="CI72">
            <v>71</v>
          </cell>
          <cell r="CJ72">
            <v>327.33333333333331</v>
          </cell>
        </row>
        <row r="73">
          <cell r="CI73">
            <v>72</v>
          </cell>
          <cell r="CJ73">
            <v>333.23076923076923</v>
          </cell>
        </row>
        <row r="74">
          <cell r="CI74">
            <v>73</v>
          </cell>
          <cell r="CJ74">
            <v>339.12820512820514</v>
          </cell>
        </row>
        <row r="75">
          <cell r="CI75">
            <v>74</v>
          </cell>
          <cell r="CJ75">
            <v>345.33333333333331</v>
          </cell>
        </row>
        <row r="76">
          <cell r="CI76">
            <v>75</v>
          </cell>
          <cell r="CJ76">
            <v>352.05128205128204</v>
          </cell>
        </row>
        <row r="77">
          <cell r="CI77">
            <v>76</v>
          </cell>
          <cell r="CJ77">
            <v>361.23076923076923</v>
          </cell>
        </row>
        <row r="78">
          <cell r="CI78">
            <v>77</v>
          </cell>
          <cell r="CJ78">
            <v>370.25641025641028</v>
          </cell>
        </row>
        <row r="79">
          <cell r="CI79">
            <v>78</v>
          </cell>
          <cell r="CJ79">
            <v>382.15384615384613</v>
          </cell>
        </row>
        <row r="80">
          <cell r="CI80">
            <v>79</v>
          </cell>
          <cell r="CJ80">
            <v>394.20512820512823</v>
          </cell>
        </row>
        <row r="81">
          <cell r="CI81">
            <v>80</v>
          </cell>
          <cell r="CJ81">
            <v>406.30769230769232</v>
          </cell>
        </row>
        <row r="82">
          <cell r="CI82">
            <v>81</v>
          </cell>
          <cell r="CJ82">
            <v>418.15384615384613</v>
          </cell>
        </row>
        <row r="83">
          <cell r="CI83">
            <v>82</v>
          </cell>
          <cell r="CJ83">
            <v>429.69230769230768</v>
          </cell>
        </row>
        <row r="84">
          <cell r="CI84">
            <v>83</v>
          </cell>
          <cell r="CJ84">
            <v>441.07692307692309</v>
          </cell>
        </row>
        <row r="85">
          <cell r="CI85">
            <v>84</v>
          </cell>
          <cell r="CJ85">
            <v>452.56410256410254</v>
          </cell>
        </row>
        <row r="86">
          <cell r="CI86">
            <v>85</v>
          </cell>
          <cell r="CJ86">
            <v>466.92307692307691</v>
          </cell>
        </row>
        <row r="87">
          <cell r="CI87">
            <v>86</v>
          </cell>
          <cell r="CJ87">
            <v>481.17948717948718</v>
          </cell>
        </row>
        <row r="88">
          <cell r="CI88">
            <v>87</v>
          </cell>
          <cell r="CJ88">
            <v>495.64102564102564</v>
          </cell>
        </row>
        <row r="89">
          <cell r="CI89">
            <v>88</v>
          </cell>
          <cell r="CJ89">
            <v>506.97435897435895</v>
          </cell>
        </row>
        <row r="90">
          <cell r="CI90">
            <v>89</v>
          </cell>
          <cell r="CJ90">
            <v>518.46153846153845</v>
          </cell>
        </row>
        <row r="91">
          <cell r="CI91">
            <v>90</v>
          </cell>
          <cell r="CJ91">
            <v>529.89743589743591</v>
          </cell>
        </row>
        <row r="92">
          <cell r="CI92">
            <v>91</v>
          </cell>
          <cell r="CJ92">
            <v>541.48717948717945</v>
          </cell>
        </row>
        <row r="93">
          <cell r="CI93">
            <v>92</v>
          </cell>
          <cell r="CJ93">
            <v>552.82051282051282</v>
          </cell>
        </row>
        <row r="94">
          <cell r="CI94">
            <v>93</v>
          </cell>
          <cell r="CJ94">
            <v>564.30769230769226</v>
          </cell>
        </row>
        <row r="95">
          <cell r="CI95">
            <v>94</v>
          </cell>
          <cell r="CJ95">
            <v>575.74358974358972</v>
          </cell>
        </row>
        <row r="96">
          <cell r="CI96">
            <v>95</v>
          </cell>
          <cell r="CJ96">
            <v>587.28205128205127</v>
          </cell>
        </row>
        <row r="97">
          <cell r="CI97">
            <v>96</v>
          </cell>
          <cell r="CJ97">
            <v>598.46153846153845</v>
          </cell>
        </row>
        <row r="98">
          <cell r="CI98">
            <v>97</v>
          </cell>
          <cell r="CJ98">
            <v>609.69230769230774</v>
          </cell>
        </row>
        <row r="99">
          <cell r="CI99">
            <v>98</v>
          </cell>
          <cell r="CJ99">
            <v>620.97435897435901</v>
          </cell>
        </row>
        <row r="100">
          <cell r="CI100">
            <v>99</v>
          </cell>
          <cell r="CJ100">
            <v>631.74358974358972</v>
          </cell>
        </row>
        <row r="101">
          <cell r="CI101">
            <v>100</v>
          </cell>
          <cell r="CJ101">
            <v>642.41025641025647</v>
          </cell>
        </row>
        <row r="102">
          <cell r="CI102">
            <v>101</v>
          </cell>
          <cell r="CJ102">
            <v>653.17948717948718</v>
          </cell>
        </row>
        <row r="103">
          <cell r="CI103">
            <v>0</v>
          </cell>
          <cell r="CJ103">
            <v>0</v>
          </cell>
        </row>
        <row r="104">
          <cell r="CI104">
            <v>0</v>
          </cell>
          <cell r="CJ104">
            <v>0</v>
          </cell>
        </row>
        <row r="105">
          <cell r="CI105">
            <v>0</v>
          </cell>
          <cell r="CJ105">
            <v>0</v>
          </cell>
        </row>
        <row r="106">
          <cell r="CI106">
            <v>0</v>
          </cell>
          <cell r="CJ106">
            <v>0</v>
          </cell>
        </row>
        <row r="107">
          <cell r="CI107">
            <v>0</v>
          </cell>
          <cell r="CJ107">
            <v>0</v>
          </cell>
        </row>
        <row r="108">
          <cell r="CI108">
            <v>0</v>
          </cell>
          <cell r="CJ108">
            <v>0</v>
          </cell>
        </row>
        <row r="109">
          <cell r="CI109">
            <v>0</v>
          </cell>
          <cell r="CJ109">
            <v>0</v>
          </cell>
        </row>
        <row r="110">
          <cell r="CI110">
            <v>0</v>
          </cell>
          <cell r="CJ110">
            <v>0</v>
          </cell>
        </row>
        <row r="111">
          <cell r="CI111">
            <v>0</v>
          </cell>
          <cell r="CJ111">
            <v>0</v>
          </cell>
        </row>
        <row r="112">
          <cell r="CI112">
            <v>0</v>
          </cell>
          <cell r="CJ112">
            <v>0</v>
          </cell>
        </row>
        <row r="113">
          <cell r="CI113">
            <v>0</v>
          </cell>
          <cell r="CJ113">
            <v>0</v>
          </cell>
        </row>
        <row r="114">
          <cell r="CI114">
            <v>0</v>
          </cell>
          <cell r="CJ114">
            <v>0</v>
          </cell>
        </row>
        <row r="115">
          <cell r="CI115">
            <v>0</v>
          </cell>
          <cell r="CJ115">
            <v>0</v>
          </cell>
        </row>
        <row r="116">
          <cell r="CI116">
            <v>0</v>
          </cell>
          <cell r="CJ116">
            <v>0</v>
          </cell>
        </row>
        <row r="117">
          <cell r="CI117">
            <v>0</v>
          </cell>
          <cell r="CJ117">
            <v>0</v>
          </cell>
        </row>
        <row r="118">
          <cell r="CI118">
            <v>0</v>
          </cell>
          <cell r="CJ118">
            <v>0</v>
          </cell>
        </row>
        <row r="119">
          <cell r="CI119">
            <v>0</v>
          </cell>
          <cell r="CJ119">
            <v>0</v>
          </cell>
        </row>
        <row r="120">
          <cell r="CI120">
            <v>0</v>
          </cell>
          <cell r="CJ120">
            <v>0</v>
          </cell>
        </row>
        <row r="121">
          <cell r="CI121">
            <v>0</v>
          </cell>
          <cell r="CJ121">
            <v>0</v>
          </cell>
        </row>
        <row r="122">
          <cell r="CI122">
            <v>0</v>
          </cell>
          <cell r="CJ122">
            <v>0</v>
          </cell>
        </row>
        <row r="123">
          <cell r="CI123">
            <v>0</v>
          </cell>
          <cell r="CJ123">
            <v>0</v>
          </cell>
        </row>
        <row r="124">
          <cell r="CI124">
            <v>0</v>
          </cell>
          <cell r="CJ124">
            <v>0</v>
          </cell>
        </row>
        <row r="125">
          <cell r="CI125">
            <v>0</v>
          </cell>
          <cell r="CJ125">
            <v>0</v>
          </cell>
        </row>
        <row r="126">
          <cell r="CI126">
            <v>0</v>
          </cell>
          <cell r="CJ126">
            <v>0</v>
          </cell>
        </row>
        <row r="127">
          <cell r="CI127">
            <v>0</v>
          </cell>
          <cell r="CJ127">
            <v>0</v>
          </cell>
        </row>
        <row r="128">
          <cell r="CI128">
            <v>0</v>
          </cell>
          <cell r="CJ128">
            <v>0</v>
          </cell>
        </row>
        <row r="129">
          <cell r="CI129">
            <v>0</v>
          </cell>
          <cell r="CJ129">
            <v>0</v>
          </cell>
        </row>
        <row r="130">
          <cell r="CI130">
            <v>0</v>
          </cell>
          <cell r="CJ130">
            <v>0</v>
          </cell>
        </row>
        <row r="131">
          <cell r="CI131">
            <v>0</v>
          </cell>
          <cell r="CJ131">
            <v>0</v>
          </cell>
        </row>
        <row r="132">
          <cell r="CI132">
            <v>0</v>
          </cell>
          <cell r="CJ132">
            <v>0</v>
          </cell>
        </row>
        <row r="133">
          <cell r="CI133">
            <v>0</v>
          </cell>
          <cell r="CJ133">
            <v>0</v>
          </cell>
        </row>
        <row r="134">
          <cell r="CI134">
            <v>0</v>
          </cell>
          <cell r="CJ134">
            <v>0</v>
          </cell>
        </row>
        <row r="135">
          <cell r="CI135">
            <v>0</v>
          </cell>
          <cell r="CJ135">
            <v>0</v>
          </cell>
        </row>
        <row r="136">
          <cell r="CI136">
            <v>0</v>
          </cell>
          <cell r="CJ136">
            <v>0</v>
          </cell>
        </row>
        <row r="137">
          <cell r="CI137">
            <v>0</v>
          </cell>
          <cell r="CJ137">
            <v>0</v>
          </cell>
        </row>
        <row r="138">
          <cell r="CI138">
            <v>0</v>
          </cell>
          <cell r="CJ138">
            <v>0</v>
          </cell>
        </row>
        <row r="139">
          <cell r="CI139">
            <v>0</v>
          </cell>
          <cell r="CJ139">
            <v>0</v>
          </cell>
        </row>
        <row r="140">
          <cell r="CI140">
            <v>0</v>
          </cell>
          <cell r="CJ140">
            <v>0</v>
          </cell>
        </row>
        <row r="141">
          <cell r="CI141">
            <v>0</v>
          </cell>
          <cell r="CJ141">
            <v>0</v>
          </cell>
        </row>
        <row r="142">
          <cell r="CI142">
            <v>0</v>
          </cell>
          <cell r="CJ142">
            <v>0</v>
          </cell>
        </row>
        <row r="143">
          <cell r="CI143">
            <v>0</v>
          </cell>
          <cell r="CJ143">
            <v>0</v>
          </cell>
        </row>
        <row r="144">
          <cell r="CI144">
            <v>0</v>
          </cell>
          <cell r="CJ144">
            <v>0</v>
          </cell>
        </row>
        <row r="145">
          <cell r="CI145">
            <v>0</v>
          </cell>
          <cell r="CJ145">
            <v>0</v>
          </cell>
        </row>
        <row r="146">
          <cell r="CI146">
            <v>0</v>
          </cell>
          <cell r="CJ146">
            <v>0</v>
          </cell>
        </row>
        <row r="147">
          <cell r="CI147">
            <v>0</v>
          </cell>
          <cell r="CJ147">
            <v>0</v>
          </cell>
        </row>
        <row r="148">
          <cell r="CI148">
            <v>0</v>
          </cell>
          <cell r="CJ148">
            <v>0</v>
          </cell>
        </row>
        <row r="149">
          <cell r="CI149">
            <v>0</v>
          </cell>
          <cell r="CJ149">
            <v>0</v>
          </cell>
        </row>
        <row r="150">
          <cell r="CI150">
            <v>0</v>
          </cell>
          <cell r="CJ150">
            <v>0</v>
          </cell>
        </row>
        <row r="151">
          <cell r="CI151">
            <v>0</v>
          </cell>
          <cell r="CJ151">
            <v>0</v>
          </cell>
        </row>
        <row r="152">
          <cell r="CI152">
            <v>0</v>
          </cell>
          <cell r="CJ152">
            <v>0</v>
          </cell>
        </row>
        <row r="153">
          <cell r="CI153">
            <v>0</v>
          </cell>
          <cell r="CJ153">
            <v>0</v>
          </cell>
        </row>
        <row r="154">
          <cell r="CI154">
            <v>0</v>
          </cell>
          <cell r="CJ154">
            <v>0</v>
          </cell>
        </row>
        <row r="155">
          <cell r="CI155">
            <v>0</v>
          </cell>
          <cell r="CJ155">
            <v>0</v>
          </cell>
        </row>
        <row r="156">
          <cell r="CI156">
            <v>0</v>
          </cell>
          <cell r="CJ156">
            <v>0</v>
          </cell>
        </row>
        <row r="157">
          <cell r="CI157">
            <v>0</v>
          </cell>
          <cell r="CJ157">
            <v>0</v>
          </cell>
        </row>
        <row r="158">
          <cell r="CI158">
            <v>0</v>
          </cell>
          <cell r="CJ158">
            <v>0</v>
          </cell>
        </row>
        <row r="159">
          <cell r="CI159">
            <v>0</v>
          </cell>
          <cell r="CJ159">
            <v>0</v>
          </cell>
        </row>
        <row r="160">
          <cell r="CI160">
            <v>0</v>
          </cell>
          <cell r="CJ160">
            <v>0</v>
          </cell>
        </row>
        <row r="161">
          <cell r="CI161">
            <v>0</v>
          </cell>
          <cell r="CJ161">
            <v>0</v>
          </cell>
        </row>
        <row r="162">
          <cell r="CI162">
            <v>0</v>
          </cell>
          <cell r="CJ162">
            <v>0</v>
          </cell>
        </row>
        <row r="163">
          <cell r="CI163">
            <v>0</v>
          </cell>
          <cell r="CJ163">
            <v>0</v>
          </cell>
        </row>
        <row r="164">
          <cell r="CI164">
            <v>0</v>
          </cell>
          <cell r="CJ164">
            <v>0</v>
          </cell>
        </row>
        <row r="165">
          <cell r="CI165">
            <v>0</v>
          </cell>
          <cell r="CJ165">
            <v>0</v>
          </cell>
        </row>
        <row r="166">
          <cell r="CI166">
            <v>0</v>
          </cell>
          <cell r="CJ166">
            <v>0</v>
          </cell>
        </row>
        <row r="167">
          <cell r="CI167">
            <v>0</v>
          </cell>
          <cell r="CJ167">
            <v>0</v>
          </cell>
        </row>
        <row r="168">
          <cell r="CI168">
            <v>0</v>
          </cell>
          <cell r="CJ168">
            <v>0</v>
          </cell>
        </row>
        <row r="169">
          <cell r="CI169">
            <v>0</v>
          </cell>
          <cell r="CJ169">
            <v>0</v>
          </cell>
        </row>
        <row r="170">
          <cell r="CI170">
            <v>0</v>
          </cell>
          <cell r="CJ170">
            <v>0</v>
          </cell>
        </row>
        <row r="171">
          <cell r="CI171">
            <v>0</v>
          </cell>
          <cell r="CJ171">
            <v>0</v>
          </cell>
        </row>
        <row r="172">
          <cell r="CI172">
            <v>0</v>
          </cell>
          <cell r="CJ172">
            <v>0</v>
          </cell>
        </row>
        <row r="173">
          <cell r="CI173">
            <v>0</v>
          </cell>
          <cell r="CJ173">
            <v>0</v>
          </cell>
        </row>
        <row r="174">
          <cell r="CI174">
            <v>0</v>
          </cell>
          <cell r="CJ174">
            <v>0</v>
          </cell>
        </row>
        <row r="175">
          <cell r="CI175">
            <v>0</v>
          </cell>
          <cell r="CJ175">
            <v>0</v>
          </cell>
        </row>
        <row r="176">
          <cell r="CI176">
            <v>0</v>
          </cell>
          <cell r="CJ176">
            <v>0</v>
          </cell>
        </row>
        <row r="177">
          <cell r="CI177">
            <v>0</v>
          </cell>
          <cell r="CJ177">
            <v>0</v>
          </cell>
        </row>
        <row r="178">
          <cell r="CI178">
            <v>0</v>
          </cell>
          <cell r="CJ178">
            <v>0</v>
          </cell>
        </row>
        <row r="179">
          <cell r="CI179">
            <v>0</v>
          </cell>
          <cell r="CJ179">
            <v>0</v>
          </cell>
        </row>
        <row r="180">
          <cell r="CI180">
            <v>0</v>
          </cell>
          <cell r="CJ180">
            <v>0</v>
          </cell>
        </row>
        <row r="181">
          <cell r="CI181">
            <v>0</v>
          </cell>
          <cell r="CJ181">
            <v>0</v>
          </cell>
        </row>
        <row r="182">
          <cell r="CI182">
            <v>0</v>
          </cell>
          <cell r="CJ182">
            <v>0</v>
          </cell>
        </row>
        <row r="183">
          <cell r="CI183">
            <v>0</v>
          </cell>
          <cell r="CJ183">
            <v>0</v>
          </cell>
        </row>
        <row r="184">
          <cell r="CI184">
            <v>0</v>
          </cell>
          <cell r="CJ184">
            <v>0</v>
          </cell>
        </row>
        <row r="185">
          <cell r="CI185">
            <v>0</v>
          </cell>
          <cell r="CJ185">
            <v>0</v>
          </cell>
        </row>
        <row r="186">
          <cell r="CI186">
            <v>0</v>
          </cell>
          <cell r="CJ186">
            <v>0</v>
          </cell>
        </row>
        <row r="187">
          <cell r="CI187">
            <v>0</v>
          </cell>
          <cell r="CJ187">
            <v>0</v>
          </cell>
        </row>
        <row r="188">
          <cell r="CI188">
            <v>0</v>
          </cell>
          <cell r="CJ188">
            <v>0</v>
          </cell>
        </row>
        <row r="189">
          <cell r="CI189">
            <v>0</v>
          </cell>
          <cell r="CJ189">
            <v>0</v>
          </cell>
        </row>
        <row r="190">
          <cell r="CI190">
            <v>0</v>
          </cell>
          <cell r="CJ190">
            <v>0</v>
          </cell>
        </row>
        <row r="191">
          <cell r="CI191">
            <v>0</v>
          </cell>
          <cell r="CJ191">
            <v>0</v>
          </cell>
        </row>
        <row r="192">
          <cell r="CI192">
            <v>0</v>
          </cell>
          <cell r="CJ192">
            <v>0</v>
          </cell>
        </row>
        <row r="193">
          <cell r="CI193">
            <v>0</v>
          </cell>
          <cell r="CJ193">
            <v>0</v>
          </cell>
        </row>
        <row r="194">
          <cell r="CI194">
            <v>0</v>
          </cell>
          <cell r="CJ194">
            <v>0</v>
          </cell>
        </row>
        <row r="195">
          <cell r="CI195">
            <v>0</v>
          </cell>
          <cell r="CJ195">
            <v>0</v>
          </cell>
        </row>
        <row r="196">
          <cell r="CI196">
            <v>0</v>
          </cell>
          <cell r="CJ196">
            <v>0</v>
          </cell>
        </row>
        <row r="197">
          <cell r="CI197">
            <v>0</v>
          </cell>
          <cell r="CJ197">
            <v>0</v>
          </cell>
        </row>
        <row r="198">
          <cell r="CI198">
            <v>0</v>
          </cell>
          <cell r="CJ198">
            <v>0</v>
          </cell>
        </row>
        <row r="199">
          <cell r="CI199">
            <v>0</v>
          </cell>
          <cell r="CJ199">
            <v>0</v>
          </cell>
        </row>
        <row r="200">
          <cell r="CI200">
            <v>0</v>
          </cell>
          <cell r="CJ200">
            <v>0</v>
          </cell>
        </row>
        <row r="201">
          <cell r="CI201">
            <v>0</v>
          </cell>
          <cell r="CJ201">
            <v>0</v>
          </cell>
        </row>
        <row r="202">
          <cell r="CI202">
            <v>0</v>
          </cell>
          <cell r="CJ202">
            <v>0</v>
          </cell>
        </row>
        <row r="203">
          <cell r="CI203">
            <v>0</v>
          </cell>
          <cell r="CJ203">
            <v>0</v>
          </cell>
        </row>
        <row r="204">
          <cell r="CI204">
            <v>0</v>
          </cell>
          <cell r="CJ204">
            <v>0</v>
          </cell>
        </row>
        <row r="205">
          <cell r="CI205">
            <v>0</v>
          </cell>
          <cell r="CJ205">
            <v>0</v>
          </cell>
        </row>
        <row r="206">
          <cell r="CI206">
            <v>0</v>
          </cell>
          <cell r="CJ206">
            <v>0</v>
          </cell>
        </row>
        <row r="207">
          <cell r="CI207">
            <v>0</v>
          </cell>
          <cell r="CJ207">
            <v>0</v>
          </cell>
        </row>
        <row r="208">
          <cell r="CI208">
            <v>0</v>
          </cell>
          <cell r="CJ208">
            <v>0</v>
          </cell>
        </row>
        <row r="209">
          <cell r="CI209">
            <v>0</v>
          </cell>
          <cell r="CJ209">
            <v>0</v>
          </cell>
        </row>
        <row r="210">
          <cell r="CI210">
            <v>0</v>
          </cell>
          <cell r="CJ210">
            <v>0</v>
          </cell>
        </row>
        <row r="211">
          <cell r="CI211">
            <v>0</v>
          </cell>
          <cell r="CJ211">
            <v>0</v>
          </cell>
        </row>
        <row r="212">
          <cell r="CI212">
            <v>0</v>
          </cell>
          <cell r="CJ212">
            <v>0</v>
          </cell>
        </row>
        <row r="213">
          <cell r="CI213">
            <v>0</v>
          </cell>
          <cell r="CJ213">
            <v>0</v>
          </cell>
        </row>
        <row r="214">
          <cell r="CI214">
            <v>0</v>
          </cell>
          <cell r="CJ214">
            <v>0</v>
          </cell>
        </row>
        <row r="215">
          <cell r="CI215">
            <v>0</v>
          </cell>
          <cell r="CJ215">
            <v>0</v>
          </cell>
        </row>
        <row r="216">
          <cell r="CI216">
            <v>0</v>
          </cell>
          <cell r="CJ216">
            <v>0</v>
          </cell>
        </row>
        <row r="217">
          <cell r="CI217">
            <v>0</v>
          </cell>
          <cell r="CJ217">
            <v>0</v>
          </cell>
        </row>
        <row r="218">
          <cell r="CI218">
            <v>0</v>
          </cell>
          <cell r="CJ218">
            <v>0</v>
          </cell>
        </row>
        <row r="219">
          <cell r="CI219">
            <v>0</v>
          </cell>
          <cell r="CJ219">
            <v>0</v>
          </cell>
        </row>
        <row r="220">
          <cell r="CI220">
            <v>0</v>
          </cell>
          <cell r="CJ220">
            <v>0</v>
          </cell>
        </row>
        <row r="221">
          <cell r="CI221">
            <v>0</v>
          </cell>
          <cell r="CJ221">
            <v>0</v>
          </cell>
        </row>
        <row r="222">
          <cell r="CI222">
            <v>0</v>
          </cell>
          <cell r="CJ222">
            <v>0</v>
          </cell>
        </row>
        <row r="223">
          <cell r="CI223">
            <v>0</v>
          </cell>
          <cell r="CJ223">
            <v>0</v>
          </cell>
        </row>
        <row r="224">
          <cell r="CI224">
            <v>0</v>
          </cell>
          <cell r="CJ224">
            <v>0</v>
          </cell>
        </row>
        <row r="225">
          <cell r="CI225">
            <v>0</v>
          </cell>
          <cell r="CJ225">
            <v>0</v>
          </cell>
        </row>
        <row r="226">
          <cell r="CI226">
            <v>0</v>
          </cell>
          <cell r="CJ226">
            <v>0</v>
          </cell>
        </row>
        <row r="227">
          <cell r="CI227">
            <v>0</v>
          </cell>
          <cell r="CJ227">
            <v>0</v>
          </cell>
        </row>
        <row r="228">
          <cell r="CI228">
            <v>0</v>
          </cell>
          <cell r="CJ228">
            <v>0</v>
          </cell>
        </row>
        <row r="229">
          <cell r="CI229">
            <v>0</v>
          </cell>
          <cell r="CJ229">
            <v>0</v>
          </cell>
        </row>
        <row r="230">
          <cell r="CI230">
            <v>0</v>
          </cell>
          <cell r="CJ230">
            <v>0</v>
          </cell>
        </row>
        <row r="231">
          <cell r="CI231">
            <v>0</v>
          </cell>
          <cell r="CJ231">
            <v>0</v>
          </cell>
        </row>
        <row r="232">
          <cell r="CI232">
            <v>0</v>
          </cell>
          <cell r="CJ232">
            <v>0</v>
          </cell>
        </row>
        <row r="233">
          <cell r="CI233">
            <v>0</v>
          </cell>
          <cell r="CJ233">
            <v>0</v>
          </cell>
        </row>
        <row r="234">
          <cell r="CI234">
            <v>0</v>
          </cell>
          <cell r="CJ234">
            <v>0</v>
          </cell>
        </row>
        <row r="235">
          <cell r="CI235">
            <v>0</v>
          </cell>
          <cell r="CJ235">
            <v>0</v>
          </cell>
        </row>
        <row r="236">
          <cell r="CI236">
            <v>0</v>
          </cell>
          <cell r="CJ236">
            <v>0</v>
          </cell>
        </row>
        <row r="237">
          <cell r="CI237">
            <v>0</v>
          </cell>
          <cell r="CJ237">
            <v>0</v>
          </cell>
        </row>
        <row r="238">
          <cell r="CI238">
            <v>0</v>
          </cell>
          <cell r="CJ238">
            <v>0</v>
          </cell>
        </row>
        <row r="239">
          <cell r="CI239">
            <v>0</v>
          </cell>
          <cell r="CJ239">
            <v>0</v>
          </cell>
        </row>
        <row r="240">
          <cell r="CI240">
            <v>0</v>
          </cell>
          <cell r="CJ240">
            <v>0</v>
          </cell>
        </row>
        <row r="241">
          <cell r="CI241">
            <v>0</v>
          </cell>
          <cell r="CJ241">
            <v>0</v>
          </cell>
        </row>
        <row r="242">
          <cell r="CI242">
            <v>0</v>
          </cell>
          <cell r="CJ242">
            <v>0</v>
          </cell>
        </row>
        <row r="243">
          <cell r="CI243">
            <v>0</v>
          </cell>
          <cell r="CJ243">
            <v>0</v>
          </cell>
        </row>
        <row r="244">
          <cell r="CI244">
            <v>0</v>
          </cell>
          <cell r="CJ244">
            <v>0</v>
          </cell>
        </row>
        <row r="245">
          <cell r="CI245">
            <v>0</v>
          </cell>
          <cell r="CJ245">
            <v>0</v>
          </cell>
        </row>
        <row r="246">
          <cell r="CI246">
            <v>0</v>
          </cell>
          <cell r="CJ246">
            <v>0</v>
          </cell>
        </row>
        <row r="247">
          <cell r="CI247">
            <v>0</v>
          </cell>
          <cell r="CJ247">
            <v>0</v>
          </cell>
        </row>
        <row r="248">
          <cell r="CI248">
            <v>0</v>
          </cell>
          <cell r="CJ248">
            <v>0</v>
          </cell>
        </row>
        <row r="249">
          <cell r="CI249">
            <v>0</v>
          </cell>
          <cell r="CJ249">
            <v>0</v>
          </cell>
        </row>
        <row r="250">
          <cell r="CI250">
            <v>0</v>
          </cell>
          <cell r="CJ250">
            <v>0</v>
          </cell>
        </row>
        <row r="251">
          <cell r="CI251">
            <v>0</v>
          </cell>
          <cell r="CJ251">
            <v>0</v>
          </cell>
        </row>
        <row r="252">
          <cell r="CI252">
            <v>0</v>
          </cell>
          <cell r="CJ252">
            <v>0</v>
          </cell>
        </row>
        <row r="253">
          <cell r="CI253">
            <v>0</v>
          </cell>
          <cell r="CJ253">
            <v>0</v>
          </cell>
        </row>
        <row r="254">
          <cell r="CI254">
            <v>0</v>
          </cell>
          <cell r="CJ254">
            <v>0</v>
          </cell>
        </row>
        <row r="255">
          <cell r="CI255">
            <v>0</v>
          </cell>
          <cell r="CJ255">
            <v>0</v>
          </cell>
        </row>
        <row r="256">
          <cell r="CI256">
            <v>0</v>
          </cell>
          <cell r="CJ256">
            <v>0</v>
          </cell>
        </row>
        <row r="257">
          <cell r="CI257">
            <v>0</v>
          </cell>
          <cell r="CJ257">
            <v>0</v>
          </cell>
        </row>
        <row r="258">
          <cell r="CI258">
            <v>0</v>
          </cell>
          <cell r="CJ258">
            <v>0</v>
          </cell>
        </row>
        <row r="259">
          <cell r="CI259">
            <v>0</v>
          </cell>
          <cell r="CJ259">
            <v>0</v>
          </cell>
        </row>
        <row r="260">
          <cell r="CI260">
            <v>0</v>
          </cell>
          <cell r="CJ260">
            <v>0</v>
          </cell>
        </row>
        <row r="261">
          <cell r="CI261">
            <v>0</v>
          </cell>
          <cell r="CJ261">
            <v>0</v>
          </cell>
        </row>
        <row r="262">
          <cell r="CI262">
            <v>0</v>
          </cell>
          <cell r="CJ262">
            <v>0</v>
          </cell>
        </row>
        <row r="263">
          <cell r="CI263">
            <v>0</v>
          </cell>
          <cell r="CJ263">
            <v>0</v>
          </cell>
        </row>
        <row r="264">
          <cell r="CI264">
            <v>0</v>
          </cell>
          <cell r="CJ264">
            <v>0</v>
          </cell>
        </row>
        <row r="265">
          <cell r="CI265">
            <v>0</v>
          </cell>
          <cell r="CJ265">
            <v>0</v>
          </cell>
        </row>
        <row r="266">
          <cell r="CI266">
            <v>0</v>
          </cell>
          <cell r="CJ266">
            <v>0</v>
          </cell>
        </row>
        <row r="267">
          <cell r="CI267">
            <v>0</v>
          </cell>
          <cell r="CJ267">
            <v>0</v>
          </cell>
        </row>
        <row r="268">
          <cell r="CI268">
            <v>0</v>
          </cell>
          <cell r="CJ268">
            <v>0</v>
          </cell>
        </row>
        <row r="269">
          <cell r="CI269">
            <v>0</v>
          </cell>
          <cell r="CJ269">
            <v>0</v>
          </cell>
        </row>
        <row r="270">
          <cell r="CI270">
            <v>0</v>
          </cell>
          <cell r="CJ270">
            <v>0</v>
          </cell>
        </row>
        <row r="271">
          <cell r="CI271">
            <v>0</v>
          </cell>
          <cell r="CJ271">
            <v>0</v>
          </cell>
        </row>
        <row r="272">
          <cell r="CI272">
            <v>0</v>
          </cell>
          <cell r="CJ272">
            <v>0</v>
          </cell>
        </row>
        <row r="273">
          <cell r="CI273">
            <v>0</v>
          </cell>
          <cell r="CJ273">
            <v>0</v>
          </cell>
        </row>
        <row r="274">
          <cell r="CI274">
            <v>0</v>
          </cell>
          <cell r="CJ274">
            <v>0</v>
          </cell>
        </row>
        <row r="275">
          <cell r="CI275">
            <v>0</v>
          </cell>
          <cell r="CJ275">
            <v>0</v>
          </cell>
        </row>
        <row r="276">
          <cell r="CI276">
            <v>0</v>
          </cell>
          <cell r="CJ276">
            <v>0</v>
          </cell>
        </row>
        <row r="277">
          <cell r="CI277">
            <v>0</v>
          </cell>
          <cell r="CJ277">
            <v>0</v>
          </cell>
        </row>
        <row r="278">
          <cell r="CI278">
            <v>0</v>
          </cell>
          <cell r="CJ278">
            <v>0</v>
          </cell>
        </row>
        <row r="279">
          <cell r="CI279">
            <v>0</v>
          </cell>
          <cell r="CJ279">
            <v>0</v>
          </cell>
        </row>
        <row r="280">
          <cell r="CI280">
            <v>0</v>
          </cell>
          <cell r="CJ280">
            <v>0</v>
          </cell>
        </row>
        <row r="281">
          <cell r="CI281">
            <v>0</v>
          </cell>
          <cell r="CJ281">
            <v>0</v>
          </cell>
        </row>
        <row r="282">
          <cell r="CI282">
            <v>0</v>
          </cell>
          <cell r="CJ282">
            <v>0</v>
          </cell>
        </row>
        <row r="283">
          <cell r="CI283">
            <v>0</v>
          </cell>
          <cell r="CJ283">
            <v>0</v>
          </cell>
        </row>
        <row r="284">
          <cell r="CI284">
            <v>0</v>
          </cell>
          <cell r="CJ284">
            <v>0</v>
          </cell>
        </row>
        <row r="285">
          <cell r="CI285">
            <v>0</v>
          </cell>
          <cell r="CJ285">
            <v>0</v>
          </cell>
        </row>
        <row r="286">
          <cell r="CI286">
            <v>0</v>
          </cell>
          <cell r="CJ286">
            <v>0</v>
          </cell>
        </row>
        <row r="287">
          <cell r="CI287">
            <v>0</v>
          </cell>
          <cell r="CJ287">
            <v>0</v>
          </cell>
        </row>
        <row r="288">
          <cell r="CI288">
            <v>0</v>
          </cell>
          <cell r="CJ288">
            <v>0</v>
          </cell>
        </row>
        <row r="289">
          <cell r="CI289">
            <v>0</v>
          </cell>
          <cell r="CJ289">
            <v>0</v>
          </cell>
        </row>
        <row r="290">
          <cell r="CI290">
            <v>0</v>
          </cell>
          <cell r="CJ290">
            <v>0</v>
          </cell>
        </row>
        <row r="291">
          <cell r="CI291">
            <v>0</v>
          </cell>
          <cell r="CJ291">
            <v>0</v>
          </cell>
        </row>
        <row r="292">
          <cell r="CI292">
            <v>0</v>
          </cell>
          <cell r="CJ292">
            <v>0</v>
          </cell>
        </row>
        <row r="293">
          <cell r="CI293">
            <v>0</v>
          </cell>
          <cell r="CJ293">
            <v>0</v>
          </cell>
        </row>
        <row r="294">
          <cell r="CI294">
            <v>0</v>
          </cell>
          <cell r="CJ294">
            <v>0</v>
          </cell>
        </row>
        <row r="295">
          <cell r="CI295">
            <v>0</v>
          </cell>
          <cell r="CJ295">
            <v>0</v>
          </cell>
        </row>
        <row r="296">
          <cell r="CI296">
            <v>0</v>
          </cell>
          <cell r="CJ296">
            <v>0</v>
          </cell>
        </row>
        <row r="297">
          <cell r="CI297">
            <v>0</v>
          </cell>
          <cell r="CJ297">
            <v>0</v>
          </cell>
        </row>
        <row r="298">
          <cell r="CI298">
            <v>0</v>
          </cell>
          <cell r="CJ298">
            <v>0</v>
          </cell>
        </row>
        <row r="299">
          <cell r="CI299">
            <v>0</v>
          </cell>
          <cell r="CJ299">
            <v>0</v>
          </cell>
        </row>
        <row r="300">
          <cell r="CI300">
            <v>0</v>
          </cell>
          <cell r="CJ300">
            <v>0</v>
          </cell>
        </row>
        <row r="301">
          <cell r="CI301">
            <v>0</v>
          </cell>
          <cell r="CJ301">
            <v>0</v>
          </cell>
        </row>
        <row r="302">
          <cell r="CI302">
            <v>0</v>
          </cell>
          <cell r="CJ302">
            <v>0</v>
          </cell>
        </row>
        <row r="303">
          <cell r="CI303">
            <v>0</v>
          </cell>
          <cell r="CJ303">
            <v>0</v>
          </cell>
        </row>
        <row r="304">
          <cell r="CI304">
            <v>0</v>
          </cell>
          <cell r="CJ304">
            <v>0</v>
          </cell>
        </row>
        <row r="305">
          <cell r="CI305">
            <v>0</v>
          </cell>
          <cell r="CJ305">
            <v>0</v>
          </cell>
        </row>
        <row r="306">
          <cell r="CI306">
            <v>0</v>
          </cell>
          <cell r="CJ306">
            <v>0</v>
          </cell>
        </row>
        <row r="307">
          <cell r="CI307">
            <v>0</v>
          </cell>
          <cell r="CJ307">
            <v>0</v>
          </cell>
        </row>
        <row r="308">
          <cell r="CI308">
            <v>0</v>
          </cell>
          <cell r="CJ308">
            <v>0</v>
          </cell>
        </row>
        <row r="309">
          <cell r="CI309">
            <v>0</v>
          </cell>
          <cell r="CJ309">
            <v>0</v>
          </cell>
        </row>
        <row r="310">
          <cell r="CI310">
            <v>0</v>
          </cell>
          <cell r="CJ310">
            <v>0</v>
          </cell>
        </row>
        <row r="311">
          <cell r="CI311">
            <v>0</v>
          </cell>
          <cell r="CJ311">
            <v>0</v>
          </cell>
        </row>
        <row r="312">
          <cell r="CI312">
            <v>0</v>
          </cell>
          <cell r="CJ312">
            <v>0</v>
          </cell>
        </row>
        <row r="313">
          <cell r="CI313">
            <v>0</v>
          </cell>
          <cell r="CJ313">
            <v>0</v>
          </cell>
        </row>
        <row r="314">
          <cell r="CI314">
            <v>0</v>
          </cell>
          <cell r="CJ314">
            <v>0</v>
          </cell>
        </row>
        <row r="315">
          <cell r="CI315">
            <v>0</v>
          </cell>
          <cell r="CJ315">
            <v>0</v>
          </cell>
        </row>
        <row r="316">
          <cell r="CI316">
            <v>0</v>
          </cell>
          <cell r="CJ316">
            <v>0</v>
          </cell>
        </row>
        <row r="317">
          <cell r="CI317">
            <v>0</v>
          </cell>
          <cell r="CJ317">
            <v>0</v>
          </cell>
        </row>
        <row r="318">
          <cell r="CI318">
            <v>0</v>
          </cell>
          <cell r="CJ318">
            <v>0</v>
          </cell>
        </row>
        <row r="319">
          <cell r="CI319">
            <v>0</v>
          </cell>
          <cell r="CJ319">
            <v>0</v>
          </cell>
        </row>
        <row r="320">
          <cell r="CI320">
            <v>0</v>
          </cell>
          <cell r="CJ320">
            <v>0</v>
          </cell>
        </row>
        <row r="321">
          <cell r="CI321">
            <v>0</v>
          </cell>
          <cell r="CJ321">
            <v>0</v>
          </cell>
        </row>
        <row r="322">
          <cell r="CI322">
            <v>0</v>
          </cell>
          <cell r="CJ322">
            <v>0</v>
          </cell>
        </row>
        <row r="323">
          <cell r="CI323">
            <v>0</v>
          </cell>
          <cell r="CJ323">
            <v>0</v>
          </cell>
        </row>
        <row r="324">
          <cell r="CI324">
            <v>0</v>
          </cell>
          <cell r="CJ324">
            <v>0</v>
          </cell>
        </row>
        <row r="325">
          <cell r="CI325">
            <v>0</v>
          </cell>
          <cell r="CJ325">
            <v>0</v>
          </cell>
        </row>
        <row r="326">
          <cell r="CI326">
            <v>0</v>
          </cell>
          <cell r="CJ326">
            <v>0</v>
          </cell>
        </row>
        <row r="327">
          <cell r="CI327">
            <v>0</v>
          </cell>
          <cell r="CJ327">
            <v>0</v>
          </cell>
        </row>
        <row r="328">
          <cell r="CI328">
            <v>0</v>
          </cell>
          <cell r="CJ328">
            <v>0</v>
          </cell>
        </row>
        <row r="329">
          <cell r="CI329">
            <v>0</v>
          </cell>
          <cell r="CJ329">
            <v>0</v>
          </cell>
        </row>
        <row r="330">
          <cell r="CI330">
            <v>0</v>
          </cell>
          <cell r="CJ330">
            <v>0</v>
          </cell>
        </row>
        <row r="331">
          <cell r="CI331">
            <v>0</v>
          </cell>
          <cell r="CJ331">
            <v>0</v>
          </cell>
        </row>
        <row r="332">
          <cell r="CI332">
            <v>0</v>
          </cell>
          <cell r="CJ332">
            <v>0</v>
          </cell>
        </row>
        <row r="333">
          <cell r="CI333">
            <v>0</v>
          </cell>
          <cell r="CJ333">
            <v>0</v>
          </cell>
        </row>
        <row r="334">
          <cell r="CI334">
            <v>0</v>
          </cell>
          <cell r="CJ334">
            <v>0</v>
          </cell>
        </row>
        <row r="335">
          <cell r="CI335">
            <v>0</v>
          </cell>
          <cell r="CJ335">
            <v>0</v>
          </cell>
        </row>
        <row r="336">
          <cell r="CI336">
            <v>0</v>
          </cell>
          <cell r="CJ336">
            <v>0</v>
          </cell>
        </row>
        <row r="337">
          <cell r="CI337">
            <v>0</v>
          </cell>
          <cell r="CJ337">
            <v>0</v>
          </cell>
        </row>
        <row r="338">
          <cell r="CI338">
            <v>0</v>
          </cell>
          <cell r="CJ338">
            <v>0</v>
          </cell>
        </row>
        <row r="339">
          <cell r="CI339">
            <v>0</v>
          </cell>
          <cell r="CJ339">
            <v>0</v>
          </cell>
        </row>
        <row r="340">
          <cell r="CI340">
            <v>0</v>
          </cell>
          <cell r="CJ340">
            <v>0</v>
          </cell>
        </row>
        <row r="341">
          <cell r="CI341">
            <v>0</v>
          </cell>
          <cell r="CJ341">
            <v>0</v>
          </cell>
        </row>
        <row r="342">
          <cell r="CI342">
            <v>0</v>
          </cell>
          <cell r="CJ342">
            <v>0</v>
          </cell>
        </row>
        <row r="343">
          <cell r="CI343">
            <v>0</v>
          </cell>
          <cell r="CJ343">
            <v>0</v>
          </cell>
        </row>
        <row r="344">
          <cell r="CI344">
            <v>0</v>
          </cell>
          <cell r="CJ344">
            <v>0</v>
          </cell>
        </row>
        <row r="345">
          <cell r="CI345">
            <v>0</v>
          </cell>
          <cell r="CJ345">
            <v>0</v>
          </cell>
        </row>
        <row r="346">
          <cell r="CI346">
            <v>0</v>
          </cell>
          <cell r="CJ346">
            <v>0</v>
          </cell>
        </row>
        <row r="347">
          <cell r="CI347">
            <v>0</v>
          </cell>
          <cell r="CJ347">
            <v>0</v>
          </cell>
        </row>
        <row r="348">
          <cell r="CI348">
            <v>0</v>
          </cell>
          <cell r="CJ348">
            <v>0</v>
          </cell>
        </row>
        <row r="349">
          <cell r="CI349">
            <v>0</v>
          </cell>
          <cell r="CJ349">
            <v>0</v>
          </cell>
        </row>
        <row r="350">
          <cell r="CI350">
            <v>0</v>
          </cell>
          <cell r="CJ350">
            <v>0</v>
          </cell>
        </row>
        <row r="351">
          <cell r="CI351">
            <v>0</v>
          </cell>
          <cell r="CJ351">
            <v>0</v>
          </cell>
        </row>
        <row r="352">
          <cell r="CI352">
            <v>0</v>
          </cell>
          <cell r="CJ352">
            <v>0</v>
          </cell>
        </row>
        <row r="353">
          <cell r="CI353">
            <v>0</v>
          </cell>
          <cell r="CJ353">
            <v>0</v>
          </cell>
        </row>
        <row r="354">
          <cell r="CI354">
            <v>0</v>
          </cell>
          <cell r="CJ354">
            <v>0</v>
          </cell>
        </row>
        <row r="355">
          <cell r="CI355">
            <v>0</v>
          </cell>
          <cell r="CJ355">
            <v>0</v>
          </cell>
        </row>
        <row r="356">
          <cell r="CI356">
            <v>0</v>
          </cell>
          <cell r="CJ356">
            <v>0</v>
          </cell>
        </row>
        <row r="357">
          <cell r="CI357">
            <v>0</v>
          </cell>
          <cell r="CJ357">
            <v>0</v>
          </cell>
        </row>
        <row r="358">
          <cell r="CI358">
            <v>0</v>
          </cell>
          <cell r="CJ358">
            <v>0</v>
          </cell>
        </row>
        <row r="359">
          <cell r="CI359">
            <v>0</v>
          </cell>
          <cell r="CJ359">
            <v>0</v>
          </cell>
        </row>
        <row r="360">
          <cell r="CI360">
            <v>0</v>
          </cell>
          <cell r="CJ360">
            <v>0</v>
          </cell>
        </row>
        <row r="361">
          <cell r="CI361">
            <v>0</v>
          </cell>
          <cell r="CJ361">
            <v>0</v>
          </cell>
        </row>
        <row r="362">
          <cell r="CI362">
            <v>0</v>
          </cell>
          <cell r="CJ362">
            <v>0</v>
          </cell>
        </row>
        <row r="363">
          <cell r="CI363">
            <v>0</v>
          </cell>
          <cell r="CJ363">
            <v>0</v>
          </cell>
        </row>
        <row r="364">
          <cell r="CI364">
            <v>0</v>
          </cell>
          <cell r="CJ364">
            <v>0</v>
          </cell>
        </row>
        <row r="365">
          <cell r="CI365">
            <v>0</v>
          </cell>
          <cell r="CJ365">
            <v>0</v>
          </cell>
        </row>
        <row r="366">
          <cell r="CI366">
            <v>0</v>
          </cell>
          <cell r="CJ366">
            <v>0</v>
          </cell>
        </row>
        <row r="367">
          <cell r="CI367">
            <v>0</v>
          </cell>
          <cell r="CJ367">
            <v>0</v>
          </cell>
        </row>
        <row r="368">
          <cell r="CI368">
            <v>0</v>
          </cell>
          <cell r="CJ368">
            <v>0</v>
          </cell>
        </row>
        <row r="369">
          <cell r="CI369">
            <v>0</v>
          </cell>
          <cell r="CJ369">
            <v>0</v>
          </cell>
        </row>
        <row r="370">
          <cell r="CI370">
            <v>0</v>
          </cell>
          <cell r="CJ370">
            <v>0</v>
          </cell>
        </row>
        <row r="371">
          <cell r="CI371">
            <v>0</v>
          </cell>
          <cell r="CJ371">
            <v>0</v>
          </cell>
        </row>
        <row r="372">
          <cell r="CI372">
            <v>0</v>
          </cell>
          <cell r="CJ372">
            <v>0</v>
          </cell>
        </row>
        <row r="373">
          <cell r="CI373">
            <v>0</v>
          </cell>
          <cell r="CJ373">
            <v>0</v>
          </cell>
        </row>
        <row r="374">
          <cell r="CI374">
            <v>0</v>
          </cell>
          <cell r="CJ374">
            <v>0</v>
          </cell>
        </row>
        <row r="375">
          <cell r="CI375">
            <v>0</v>
          </cell>
          <cell r="CJ375">
            <v>0</v>
          </cell>
        </row>
        <row r="376">
          <cell r="CI376">
            <v>0</v>
          </cell>
          <cell r="CJ376">
            <v>0</v>
          </cell>
        </row>
        <row r="377">
          <cell r="CI377">
            <v>0</v>
          </cell>
          <cell r="CJ377">
            <v>0</v>
          </cell>
        </row>
        <row r="378">
          <cell r="CI378">
            <v>0</v>
          </cell>
          <cell r="CJ378">
            <v>0</v>
          </cell>
        </row>
        <row r="379">
          <cell r="CI379">
            <v>0</v>
          </cell>
          <cell r="CJ379">
            <v>0</v>
          </cell>
        </row>
        <row r="380">
          <cell r="CI380">
            <v>0</v>
          </cell>
          <cell r="CJ380">
            <v>0</v>
          </cell>
        </row>
        <row r="381">
          <cell r="CI381">
            <v>0</v>
          </cell>
          <cell r="CJ381">
            <v>0</v>
          </cell>
        </row>
        <row r="382">
          <cell r="CI382">
            <v>0</v>
          </cell>
          <cell r="CJ382">
            <v>0</v>
          </cell>
        </row>
        <row r="383">
          <cell r="CI383">
            <v>0</v>
          </cell>
          <cell r="CJ383">
            <v>0</v>
          </cell>
        </row>
        <row r="384">
          <cell r="CI384" t="str">
            <v xml:space="preserve"> </v>
          </cell>
          <cell r="CJ384">
            <v>0</v>
          </cell>
        </row>
        <row r="385">
          <cell r="CI385">
            <v>0</v>
          </cell>
          <cell r="CJ385">
            <v>0</v>
          </cell>
        </row>
        <row r="386">
          <cell r="CI386">
            <v>0</v>
          </cell>
          <cell r="CJ386">
            <v>0</v>
          </cell>
        </row>
        <row r="387">
          <cell r="CI387">
            <v>0</v>
          </cell>
          <cell r="CJ387">
            <v>0</v>
          </cell>
        </row>
        <row r="388">
          <cell r="CI388">
            <v>0</v>
          </cell>
          <cell r="CJ388">
            <v>0</v>
          </cell>
        </row>
        <row r="389">
          <cell r="CI389">
            <v>0</v>
          </cell>
          <cell r="CJ389">
            <v>0</v>
          </cell>
        </row>
        <row r="390">
          <cell r="CI390">
            <v>0</v>
          </cell>
          <cell r="CJ390">
            <v>0</v>
          </cell>
        </row>
        <row r="391">
          <cell r="CI391">
            <v>0</v>
          </cell>
          <cell r="CJ391">
            <v>0</v>
          </cell>
        </row>
        <row r="392">
          <cell r="CI392">
            <v>0</v>
          </cell>
          <cell r="CJ392">
            <v>0</v>
          </cell>
        </row>
        <row r="393">
          <cell r="CI393">
            <v>0</v>
          </cell>
          <cell r="CJ393">
            <v>0</v>
          </cell>
        </row>
        <row r="394">
          <cell r="CI394">
            <v>0</v>
          </cell>
          <cell r="CJ394">
            <v>0</v>
          </cell>
        </row>
        <row r="395">
          <cell r="CI395">
            <v>0</v>
          </cell>
          <cell r="CJ395">
            <v>0</v>
          </cell>
        </row>
        <row r="396">
          <cell r="CI396">
            <v>0</v>
          </cell>
          <cell r="CJ396">
            <v>0</v>
          </cell>
        </row>
        <row r="397">
          <cell r="CI397">
            <v>0</v>
          </cell>
          <cell r="CJ397">
            <v>0</v>
          </cell>
        </row>
        <row r="398">
          <cell r="CI398">
            <v>0</v>
          </cell>
          <cell r="CJ398">
            <v>0</v>
          </cell>
        </row>
        <row r="399">
          <cell r="CI399">
            <v>0</v>
          </cell>
          <cell r="CJ399">
            <v>0</v>
          </cell>
        </row>
        <row r="400">
          <cell r="CI400">
            <v>0</v>
          </cell>
          <cell r="CJ400">
            <v>0</v>
          </cell>
        </row>
        <row r="401">
          <cell r="CI401">
            <v>0</v>
          </cell>
          <cell r="CJ401">
            <v>0</v>
          </cell>
        </row>
        <row r="402">
          <cell r="CI402">
            <v>0</v>
          </cell>
          <cell r="CJ402">
            <v>0</v>
          </cell>
        </row>
        <row r="403">
          <cell r="CI403">
            <v>0</v>
          </cell>
          <cell r="CJ403">
            <v>0</v>
          </cell>
        </row>
        <row r="404">
          <cell r="CI404">
            <v>0</v>
          </cell>
          <cell r="CJ404">
            <v>0</v>
          </cell>
        </row>
        <row r="405">
          <cell r="CI405">
            <v>0</v>
          </cell>
          <cell r="CJ405">
            <v>0</v>
          </cell>
        </row>
        <row r="406">
          <cell r="CI406">
            <v>0</v>
          </cell>
          <cell r="CJ406">
            <v>0</v>
          </cell>
        </row>
        <row r="407">
          <cell r="CI407">
            <v>0</v>
          </cell>
          <cell r="CJ407">
            <v>0</v>
          </cell>
        </row>
        <row r="408">
          <cell r="CI408">
            <v>0</v>
          </cell>
          <cell r="CJ408">
            <v>0</v>
          </cell>
        </row>
        <row r="409">
          <cell r="CI409">
            <v>0</v>
          </cell>
          <cell r="CJ409">
            <v>0</v>
          </cell>
        </row>
        <row r="410">
          <cell r="CI410">
            <v>0</v>
          </cell>
          <cell r="CJ410">
            <v>0</v>
          </cell>
        </row>
        <row r="411">
          <cell r="CI411">
            <v>0</v>
          </cell>
          <cell r="CJ411">
            <v>0</v>
          </cell>
        </row>
        <row r="412">
          <cell r="CI412">
            <v>0</v>
          </cell>
          <cell r="CJ412">
            <v>0</v>
          </cell>
        </row>
        <row r="413">
          <cell r="CI413">
            <v>0</v>
          </cell>
          <cell r="CJ413">
            <v>0</v>
          </cell>
        </row>
        <row r="414">
          <cell r="CI414">
            <v>0</v>
          </cell>
          <cell r="CJ414">
            <v>0</v>
          </cell>
        </row>
        <row r="415">
          <cell r="CI415">
            <v>0</v>
          </cell>
          <cell r="CJ415">
            <v>0</v>
          </cell>
        </row>
        <row r="416">
          <cell r="CI416">
            <v>0</v>
          </cell>
          <cell r="CJ416">
            <v>0</v>
          </cell>
        </row>
        <row r="417">
          <cell r="CI417">
            <v>0</v>
          </cell>
          <cell r="CJ417">
            <v>0</v>
          </cell>
        </row>
        <row r="418">
          <cell r="CI418">
            <v>0</v>
          </cell>
          <cell r="CJ418">
            <v>0</v>
          </cell>
        </row>
        <row r="419">
          <cell r="CI419">
            <v>0</v>
          </cell>
          <cell r="CJ419">
            <v>0</v>
          </cell>
        </row>
        <row r="420">
          <cell r="CI420">
            <v>0</v>
          </cell>
          <cell r="CJ420">
            <v>0</v>
          </cell>
        </row>
        <row r="421">
          <cell r="CI421">
            <v>0</v>
          </cell>
          <cell r="CJ421">
            <v>0</v>
          </cell>
        </row>
        <row r="422">
          <cell r="CI422">
            <v>0</v>
          </cell>
          <cell r="CJ422">
            <v>0</v>
          </cell>
        </row>
        <row r="423">
          <cell r="CI423">
            <v>0</v>
          </cell>
          <cell r="CJ423">
            <v>0</v>
          </cell>
        </row>
        <row r="424">
          <cell r="CI424">
            <v>0</v>
          </cell>
          <cell r="CJ424">
            <v>0</v>
          </cell>
        </row>
        <row r="425">
          <cell r="CI425">
            <v>0</v>
          </cell>
          <cell r="CJ425">
            <v>0</v>
          </cell>
        </row>
        <row r="426">
          <cell r="CI426">
            <v>0</v>
          </cell>
          <cell r="CJ426">
            <v>0</v>
          </cell>
        </row>
        <row r="427">
          <cell r="CI427">
            <v>0</v>
          </cell>
          <cell r="CJ427">
            <v>0</v>
          </cell>
        </row>
        <row r="428">
          <cell r="CI428">
            <v>0</v>
          </cell>
          <cell r="CJ428">
            <v>0</v>
          </cell>
        </row>
        <row r="429">
          <cell r="CI429">
            <v>0</v>
          </cell>
          <cell r="CJ429">
            <v>0</v>
          </cell>
        </row>
        <row r="430">
          <cell r="CI430">
            <v>0</v>
          </cell>
          <cell r="CJ430">
            <v>0</v>
          </cell>
        </row>
        <row r="431">
          <cell r="CI431">
            <v>0</v>
          </cell>
          <cell r="CJ431">
            <v>0</v>
          </cell>
        </row>
        <row r="432">
          <cell r="CI432">
            <v>0</v>
          </cell>
          <cell r="CJ432">
            <v>0</v>
          </cell>
        </row>
        <row r="433">
          <cell r="CI433">
            <v>0</v>
          </cell>
          <cell r="CJ433">
            <v>0</v>
          </cell>
        </row>
        <row r="434">
          <cell r="CI434">
            <v>0</v>
          </cell>
          <cell r="CJ434">
            <v>0</v>
          </cell>
        </row>
        <row r="435">
          <cell r="CI435">
            <v>0</v>
          </cell>
          <cell r="CJ435">
            <v>0</v>
          </cell>
        </row>
        <row r="436">
          <cell r="CI436">
            <v>0</v>
          </cell>
          <cell r="CJ436">
            <v>0</v>
          </cell>
        </row>
        <row r="437">
          <cell r="CI437">
            <v>0</v>
          </cell>
          <cell r="CJ437">
            <v>0</v>
          </cell>
        </row>
        <row r="438">
          <cell r="CI438">
            <v>0</v>
          </cell>
          <cell r="CJ438">
            <v>0</v>
          </cell>
        </row>
        <row r="439">
          <cell r="CI439">
            <v>0</v>
          </cell>
          <cell r="CJ439">
            <v>0</v>
          </cell>
        </row>
        <row r="440">
          <cell r="CI440">
            <v>0</v>
          </cell>
          <cell r="CJ440">
            <v>0</v>
          </cell>
        </row>
        <row r="441">
          <cell r="CI441">
            <v>0</v>
          </cell>
          <cell r="CJ441">
            <v>0</v>
          </cell>
        </row>
        <row r="442">
          <cell r="CI442">
            <v>0</v>
          </cell>
          <cell r="CJ442">
            <v>0</v>
          </cell>
        </row>
        <row r="443">
          <cell r="CI443">
            <v>0</v>
          </cell>
          <cell r="CJ443">
            <v>0</v>
          </cell>
        </row>
        <row r="444">
          <cell r="CI444">
            <v>0</v>
          </cell>
          <cell r="CJ444">
            <v>0</v>
          </cell>
        </row>
        <row r="445">
          <cell r="CI445">
            <v>0</v>
          </cell>
          <cell r="CJ445">
            <v>0</v>
          </cell>
        </row>
        <row r="446">
          <cell r="CI446">
            <v>0</v>
          </cell>
          <cell r="CJ446">
            <v>0</v>
          </cell>
        </row>
        <row r="447">
          <cell r="CI447">
            <v>0</v>
          </cell>
          <cell r="CJ447">
            <v>0</v>
          </cell>
        </row>
        <row r="448">
          <cell r="CI448">
            <v>0</v>
          </cell>
          <cell r="CJ448">
            <v>0</v>
          </cell>
        </row>
        <row r="449">
          <cell r="CI449">
            <v>0</v>
          </cell>
          <cell r="CJ449">
            <v>0</v>
          </cell>
        </row>
        <row r="450">
          <cell r="CI450">
            <v>0</v>
          </cell>
          <cell r="CJ450">
            <v>0</v>
          </cell>
        </row>
        <row r="451">
          <cell r="CI451">
            <v>0</v>
          </cell>
          <cell r="CJ451">
            <v>0</v>
          </cell>
        </row>
        <row r="452">
          <cell r="CI452">
            <v>0</v>
          </cell>
          <cell r="CJ452">
            <v>0</v>
          </cell>
        </row>
        <row r="453">
          <cell r="CI453">
            <v>0</v>
          </cell>
          <cell r="CJ453">
            <v>0</v>
          </cell>
        </row>
        <row r="454">
          <cell r="CI454">
            <v>0</v>
          </cell>
          <cell r="CJ454">
            <v>0</v>
          </cell>
        </row>
        <row r="455">
          <cell r="CI455">
            <v>0</v>
          </cell>
          <cell r="CJ455">
            <v>0</v>
          </cell>
        </row>
        <row r="456">
          <cell r="CI456">
            <v>0</v>
          </cell>
          <cell r="CJ456">
            <v>0</v>
          </cell>
        </row>
        <row r="457">
          <cell r="CI457">
            <v>0</v>
          </cell>
          <cell r="CJ457">
            <v>0</v>
          </cell>
        </row>
        <row r="458">
          <cell r="CI458">
            <v>0</v>
          </cell>
          <cell r="CJ458">
            <v>0</v>
          </cell>
        </row>
        <row r="459">
          <cell r="CI459">
            <v>0</v>
          </cell>
          <cell r="CJ459">
            <v>0</v>
          </cell>
        </row>
        <row r="460">
          <cell r="CI460">
            <v>0</v>
          </cell>
          <cell r="CJ460">
            <v>0</v>
          </cell>
        </row>
        <row r="461">
          <cell r="CI461">
            <v>0</v>
          </cell>
          <cell r="CJ461">
            <v>0</v>
          </cell>
        </row>
        <row r="462">
          <cell r="CI462">
            <v>0</v>
          </cell>
          <cell r="CJ462">
            <v>0</v>
          </cell>
        </row>
        <row r="463">
          <cell r="CI463">
            <v>0</v>
          </cell>
          <cell r="CJ463">
            <v>0</v>
          </cell>
        </row>
        <row r="464">
          <cell r="CI464">
            <v>0</v>
          </cell>
          <cell r="CJ464">
            <v>0</v>
          </cell>
        </row>
        <row r="465">
          <cell r="CI465">
            <v>0</v>
          </cell>
          <cell r="CJ465">
            <v>0</v>
          </cell>
        </row>
        <row r="466">
          <cell r="CI466">
            <v>0</v>
          </cell>
          <cell r="CJ466">
            <v>0</v>
          </cell>
        </row>
        <row r="467">
          <cell r="CI467">
            <v>0</v>
          </cell>
          <cell r="CJ467">
            <v>0</v>
          </cell>
        </row>
        <row r="468">
          <cell r="CI468">
            <v>0</v>
          </cell>
          <cell r="CJ468">
            <v>0</v>
          </cell>
        </row>
        <row r="469">
          <cell r="CI469">
            <v>0</v>
          </cell>
          <cell r="CJ469">
            <v>0</v>
          </cell>
        </row>
        <row r="470">
          <cell r="CI470">
            <v>0</v>
          </cell>
          <cell r="CJ470">
            <v>0</v>
          </cell>
        </row>
        <row r="1000">
          <cell r="CI1000"/>
          <cell r="CJ1000"/>
        </row>
        <row r="5001">
          <cell r="CI5001"/>
          <cell r="CJ5001"/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Analyse"/>
      <sheetName val="Fastlønn"/>
      <sheetName val="Timelønn"/>
      <sheetName val="Frikjøp"/>
      <sheetName val="ADI"/>
      <sheetName val="Aktivitet"/>
      <sheetName val="KUBEN"/>
      <sheetName val="Tabeller"/>
      <sheetName val="Data"/>
      <sheetName val="Ark1"/>
    </sheetNames>
    <sheetDataSet>
      <sheetData sheetId="0" refreshError="1"/>
      <sheetData sheetId="1" refreshError="1"/>
      <sheetData sheetId="2" refreshError="1">
        <row r="1">
          <cell r="M1">
            <v>2.5000000000000001E-2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V1" t="str">
            <v>Stedkode</v>
          </cell>
        </row>
        <row r="7">
          <cell r="N7">
            <v>300</v>
          </cell>
        </row>
        <row r="14">
          <cell r="R14">
            <v>0.10840215628882477</v>
          </cell>
        </row>
        <row r="15">
          <cell r="R15">
            <v>0.11143895428415</v>
          </cell>
        </row>
        <row r="16">
          <cell r="R16">
            <v>0.1583701302301585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4"/>
  <sheetViews>
    <sheetView tabSelected="1" topLeftCell="A14" zoomScale="89" zoomScaleNormal="89" workbookViewId="0">
      <selection activeCell="H21" sqref="H21"/>
    </sheetView>
  </sheetViews>
  <sheetFormatPr defaultColWidth="9.140625" defaultRowHeight="15" x14ac:dyDescent="0.25"/>
  <cols>
    <col min="1" max="1" width="4.42578125" customWidth="1"/>
    <col min="2" max="2" width="50.85546875" style="1" customWidth="1"/>
    <col min="3" max="3" width="8.7109375" style="1" customWidth="1"/>
    <col min="4" max="4" width="11.7109375" style="130" customWidth="1"/>
    <col min="5" max="5" width="10.85546875" style="1" customWidth="1"/>
    <col min="6" max="6" width="9" style="1" customWidth="1"/>
    <col min="7" max="7" width="9.85546875" style="1" customWidth="1"/>
    <col min="8" max="8" width="11.85546875" style="1" customWidth="1"/>
    <col min="9" max="9" width="9.140625" style="1" customWidth="1"/>
    <col min="10" max="10" width="9.85546875" style="1" bestFit="1" customWidth="1"/>
    <col min="11" max="11" width="11" style="1" bestFit="1" customWidth="1"/>
    <col min="12" max="12" width="9.140625" style="31" customWidth="1"/>
    <col min="13" max="13" width="11" bestFit="1" customWidth="1"/>
    <col min="14" max="14" width="9.85546875" bestFit="1" customWidth="1"/>
    <col min="15" max="15" width="11" bestFit="1" customWidth="1"/>
  </cols>
  <sheetData>
    <row r="1" spans="1:20" ht="21" x14ac:dyDescent="0.35">
      <c r="B1" s="4" t="s">
        <v>89</v>
      </c>
      <c r="C1" s="4"/>
      <c r="D1" s="123"/>
    </row>
    <row r="2" spans="1:20" ht="15.75" x14ac:dyDescent="0.25">
      <c r="B2" s="139" t="s">
        <v>84</v>
      </c>
      <c r="C2" s="139"/>
      <c r="D2" s="139"/>
      <c r="E2" s="139"/>
      <c r="F2" s="139"/>
    </row>
    <row r="3" spans="1:20" ht="15.75" x14ac:dyDescent="0.25">
      <c r="B3" s="5" t="s">
        <v>34</v>
      </c>
      <c r="C3" s="5"/>
      <c r="D3" s="124"/>
    </row>
    <row r="4" spans="1:20" ht="15.75" x14ac:dyDescent="0.25">
      <c r="B4" s="5"/>
      <c r="C4" s="5"/>
      <c r="D4" s="124"/>
    </row>
    <row r="5" spans="1:20" ht="60.75" thickBot="1" x14ac:dyDescent="0.3">
      <c r="A5" s="116"/>
      <c r="B5" s="117" t="s">
        <v>7</v>
      </c>
      <c r="C5" s="109" t="s">
        <v>87</v>
      </c>
      <c r="D5" s="125" t="s">
        <v>86</v>
      </c>
      <c r="E5" s="108" t="s">
        <v>57</v>
      </c>
      <c r="F5" s="108" t="s">
        <v>58</v>
      </c>
      <c r="G5" s="108" t="s">
        <v>59</v>
      </c>
      <c r="H5" s="108" t="s">
        <v>60</v>
      </c>
      <c r="I5" s="25" t="s">
        <v>3</v>
      </c>
      <c r="J5" s="25" t="s">
        <v>4</v>
      </c>
      <c r="K5" s="25" t="s">
        <v>5</v>
      </c>
      <c r="L5" s="36" t="s">
        <v>61</v>
      </c>
      <c r="M5" s="36" t="s">
        <v>62</v>
      </c>
      <c r="N5" s="36" t="s">
        <v>64</v>
      </c>
      <c r="O5" s="36" t="s">
        <v>52</v>
      </c>
    </row>
    <row r="6" spans="1:20" x14ac:dyDescent="0.25">
      <c r="A6" s="116"/>
      <c r="B6" s="118" t="s">
        <v>88</v>
      </c>
      <c r="C6" s="18" t="s">
        <v>24</v>
      </c>
      <c r="D6" s="126">
        <v>102563101</v>
      </c>
      <c r="E6" s="37">
        <v>420</v>
      </c>
      <c r="F6" s="37"/>
      <c r="G6" s="37"/>
      <c r="H6" s="38">
        <v>333</v>
      </c>
      <c r="I6" s="38">
        <v>1</v>
      </c>
      <c r="J6" s="3">
        <v>333</v>
      </c>
      <c r="K6" s="6">
        <f>+J6*E6</f>
        <v>139860</v>
      </c>
      <c r="L6" s="41">
        <v>0.3</v>
      </c>
      <c r="M6" s="3">
        <f>K6-K6*L6</f>
        <v>97902</v>
      </c>
      <c r="N6" s="3">
        <f>M6*0.141</f>
        <v>13804.181999999999</v>
      </c>
      <c r="O6" s="122">
        <f t="shared" ref="O6:O29" si="0">SUM(M6:N6)</f>
        <v>111706.182</v>
      </c>
      <c r="P6" t="s">
        <v>56</v>
      </c>
    </row>
    <row r="7" spans="1:20" ht="15.75" thickBot="1" x14ac:dyDescent="0.3">
      <c r="A7" s="116"/>
      <c r="B7" s="119" t="s">
        <v>71</v>
      </c>
      <c r="C7" s="18" t="s">
        <v>24</v>
      </c>
      <c r="D7" s="126">
        <v>102563101</v>
      </c>
      <c r="E7" s="37">
        <v>420</v>
      </c>
      <c r="F7" s="37">
        <v>410</v>
      </c>
      <c r="G7" s="37">
        <v>10</v>
      </c>
      <c r="H7" s="38">
        <v>532</v>
      </c>
      <c r="I7" s="38">
        <v>2</v>
      </c>
      <c r="J7" s="3">
        <f t="shared" ref="J7:J14" si="1">+H7*I7</f>
        <v>1064</v>
      </c>
      <c r="K7" s="6">
        <f>+J7*E7</f>
        <v>446880</v>
      </c>
      <c r="L7" s="41">
        <v>0.2</v>
      </c>
      <c r="M7" s="3">
        <f>K7-K7*L7</f>
        <v>357504</v>
      </c>
      <c r="N7" s="3">
        <f t="shared" ref="N7:N29" si="2">M7*0.141</f>
        <v>50408.063999999998</v>
      </c>
      <c r="O7" s="3">
        <f t="shared" si="0"/>
        <v>407912.06400000001</v>
      </c>
      <c r="P7" t="s">
        <v>56</v>
      </c>
    </row>
    <row r="8" spans="1:20" x14ac:dyDescent="0.25">
      <c r="A8" s="116"/>
      <c r="B8" s="118" t="s">
        <v>90</v>
      </c>
      <c r="C8" s="18" t="s">
        <v>25</v>
      </c>
      <c r="D8" s="126">
        <v>102563201</v>
      </c>
      <c r="E8" s="39">
        <v>420</v>
      </c>
      <c r="F8" s="37"/>
      <c r="G8" s="37"/>
      <c r="H8" s="38">
        <v>532</v>
      </c>
      <c r="I8" s="40">
        <v>2</v>
      </c>
      <c r="J8" s="3">
        <f t="shared" si="1"/>
        <v>1064</v>
      </c>
      <c r="K8" s="3">
        <f t="shared" ref="K8:K23" si="3">+J8*E8</f>
        <v>446880</v>
      </c>
      <c r="L8" s="41">
        <v>0.2</v>
      </c>
      <c r="M8" s="3">
        <f t="shared" ref="M8:M29" si="4">K8-K8*L8</f>
        <v>357504</v>
      </c>
      <c r="N8" s="3">
        <f t="shared" si="2"/>
        <v>50408.063999999998</v>
      </c>
      <c r="O8" s="3">
        <f t="shared" si="0"/>
        <v>407912.06400000001</v>
      </c>
      <c r="P8" t="s">
        <v>56</v>
      </c>
    </row>
    <row r="9" spans="1:20" x14ac:dyDescent="0.25">
      <c r="B9" s="119" t="s">
        <v>77</v>
      </c>
      <c r="C9" s="18" t="s">
        <v>25</v>
      </c>
      <c r="D9" s="126">
        <v>102563201</v>
      </c>
      <c r="E9" s="39">
        <v>420</v>
      </c>
      <c r="F9" s="37"/>
      <c r="G9" s="37"/>
      <c r="H9" s="38">
        <v>532</v>
      </c>
      <c r="I9" s="40">
        <v>2</v>
      </c>
      <c r="J9" s="3">
        <f t="shared" si="1"/>
        <v>1064</v>
      </c>
      <c r="K9" s="3">
        <f t="shared" si="3"/>
        <v>446880</v>
      </c>
      <c r="L9" s="41">
        <v>0.2</v>
      </c>
      <c r="M9" s="3">
        <f>K9-K9*L9</f>
        <v>357504</v>
      </c>
      <c r="N9" s="3">
        <f>M9*0.141</f>
        <v>50408.063999999998</v>
      </c>
      <c r="O9" s="3">
        <f>SUM(M9:N9)</f>
        <v>407912.06400000001</v>
      </c>
    </row>
    <row r="10" spans="1:20" ht="15.75" thickBot="1" x14ac:dyDescent="0.3">
      <c r="B10" s="17" t="s">
        <v>70</v>
      </c>
      <c r="C10" s="18" t="s">
        <v>22</v>
      </c>
      <c r="D10" s="126">
        <v>102563202</v>
      </c>
      <c r="E10" s="39">
        <v>350</v>
      </c>
      <c r="F10" s="39"/>
      <c r="G10" s="39"/>
      <c r="H10" s="40">
        <v>399</v>
      </c>
      <c r="I10" s="40">
        <v>2</v>
      </c>
      <c r="J10" s="3">
        <f t="shared" si="1"/>
        <v>798</v>
      </c>
      <c r="K10" s="3">
        <f t="shared" si="3"/>
        <v>279300</v>
      </c>
      <c r="L10" s="41">
        <v>0.1</v>
      </c>
      <c r="M10" s="3">
        <f>K10-K10*L10</f>
        <v>251370</v>
      </c>
      <c r="N10" s="3">
        <f t="shared" si="2"/>
        <v>35443.17</v>
      </c>
      <c r="O10" s="3">
        <f>SUM(M10:N10)</f>
        <v>286813.17</v>
      </c>
      <c r="P10" t="s">
        <v>56</v>
      </c>
    </row>
    <row r="11" spans="1:20" ht="15.75" thickBot="1" x14ac:dyDescent="0.3">
      <c r="B11" s="16" t="s">
        <v>72</v>
      </c>
      <c r="C11" s="18" t="s">
        <v>26</v>
      </c>
      <c r="D11" s="126">
        <v>102563301</v>
      </c>
      <c r="E11" s="39">
        <v>460</v>
      </c>
      <c r="F11" s="37"/>
      <c r="G11" s="37"/>
      <c r="H11" s="38">
        <v>532</v>
      </c>
      <c r="I11" s="40">
        <v>2</v>
      </c>
      <c r="J11" s="3">
        <f t="shared" si="1"/>
        <v>1064</v>
      </c>
      <c r="K11" s="3">
        <f t="shared" si="3"/>
        <v>489440</v>
      </c>
      <c r="L11" s="41">
        <v>0.15</v>
      </c>
      <c r="M11" s="3">
        <f t="shared" si="4"/>
        <v>416024</v>
      </c>
      <c r="N11" s="3">
        <f t="shared" si="2"/>
        <v>58659.383999999991</v>
      </c>
      <c r="O11" s="3">
        <f t="shared" si="0"/>
        <v>474683.38399999996</v>
      </c>
      <c r="P11" t="s">
        <v>56</v>
      </c>
      <c r="Q11" s="140" t="s">
        <v>63</v>
      </c>
      <c r="R11" s="141"/>
      <c r="S11" s="141"/>
      <c r="T11" s="142"/>
    </row>
    <row r="12" spans="1:20" x14ac:dyDescent="0.25">
      <c r="B12" s="17" t="s">
        <v>73</v>
      </c>
      <c r="C12" s="18" t="s">
        <v>26</v>
      </c>
      <c r="D12" s="126">
        <v>102563301</v>
      </c>
      <c r="E12" s="39">
        <v>470</v>
      </c>
      <c r="F12" s="37"/>
      <c r="G12" s="37"/>
      <c r="H12" s="38">
        <v>532</v>
      </c>
      <c r="I12" s="40">
        <v>2</v>
      </c>
      <c r="J12" s="3">
        <f t="shared" si="1"/>
        <v>1064</v>
      </c>
      <c r="K12" s="3">
        <f t="shared" si="3"/>
        <v>500080</v>
      </c>
      <c r="L12" s="41">
        <v>0.15</v>
      </c>
      <c r="M12" s="3">
        <f t="shared" si="4"/>
        <v>425068</v>
      </c>
      <c r="N12" s="3">
        <f t="shared" si="2"/>
        <v>59934.587999999996</v>
      </c>
      <c r="O12" s="3">
        <f t="shared" si="0"/>
        <v>485002.58799999999</v>
      </c>
      <c r="P12" t="s">
        <v>56</v>
      </c>
    </row>
    <row r="13" spans="1:20" ht="15.75" thickBot="1" x14ac:dyDescent="0.3">
      <c r="B13" s="17" t="s">
        <v>67</v>
      </c>
      <c r="C13" s="18" t="s">
        <v>26</v>
      </c>
      <c r="D13" s="126">
        <v>102563301</v>
      </c>
      <c r="E13" s="39">
        <v>370</v>
      </c>
      <c r="F13" s="37"/>
      <c r="G13" s="37"/>
      <c r="H13" s="38">
        <v>532</v>
      </c>
      <c r="I13" s="40">
        <v>2</v>
      </c>
      <c r="J13" s="3">
        <f t="shared" si="1"/>
        <v>1064</v>
      </c>
      <c r="K13" s="3">
        <f t="shared" si="3"/>
        <v>393680</v>
      </c>
      <c r="L13" s="41">
        <v>0.15</v>
      </c>
      <c r="M13" s="3">
        <f t="shared" si="4"/>
        <v>334628</v>
      </c>
      <c r="N13" s="3">
        <f t="shared" si="2"/>
        <v>47182.547999999995</v>
      </c>
      <c r="O13" s="3">
        <f t="shared" si="0"/>
        <v>381810.54800000001</v>
      </c>
    </row>
    <row r="14" spans="1:20" x14ac:dyDescent="0.25">
      <c r="B14" s="16" t="s">
        <v>74</v>
      </c>
      <c r="C14" s="18" t="s">
        <v>23</v>
      </c>
      <c r="D14" s="126">
        <v>102563401</v>
      </c>
      <c r="E14" s="39">
        <v>490</v>
      </c>
      <c r="F14" s="37">
        <v>485</v>
      </c>
      <c r="G14" s="37">
        <v>5</v>
      </c>
      <c r="H14" s="38">
        <v>399</v>
      </c>
      <c r="I14" s="40">
        <v>2</v>
      </c>
      <c r="J14" s="3">
        <f t="shared" si="1"/>
        <v>798</v>
      </c>
      <c r="K14" s="3">
        <f t="shared" si="3"/>
        <v>391020</v>
      </c>
      <c r="L14" s="41">
        <v>0.05</v>
      </c>
      <c r="M14" s="3">
        <f t="shared" si="4"/>
        <v>371469</v>
      </c>
      <c r="N14" s="3">
        <f t="shared" si="2"/>
        <v>52377.128999999994</v>
      </c>
      <c r="O14" s="3">
        <f t="shared" si="0"/>
        <v>423846.12900000002</v>
      </c>
      <c r="P14" t="s">
        <v>56</v>
      </c>
    </row>
    <row r="15" spans="1:20" x14ac:dyDescent="0.25">
      <c r="B15" s="17" t="s">
        <v>75</v>
      </c>
      <c r="C15" s="18" t="s">
        <v>23</v>
      </c>
      <c r="D15" s="126">
        <v>102563401</v>
      </c>
      <c r="E15" s="39">
        <v>490</v>
      </c>
      <c r="F15" s="37">
        <v>465</v>
      </c>
      <c r="G15" s="37">
        <v>5</v>
      </c>
      <c r="H15" s="38">
        <v>532</v>
      </c>
      <c r="I15" s="40">
        <v>2</v>
      </c>
      <c r="J15" s="3">
        <f>+H15*I15</f>
        <v>1064</v>
      </c>
      <c r="K15" s="3">
        <f>+J15*E15</f>
        <v>521360</v>
      </c>
      <c r="L15" s="41">
        <v>0.1</v>
      </c>
      <c r="M15" s="3">
        <f t="shared" si="4"/>
        <v>469224</v>
      </c>
      <c r="N15" s="3">
        <f t="shared" si="2"/>
        <v>66160.583999999988</v>
      </c>
      <c r="O15" s="3">
        <f t="shared" si="0"/>
        <v>535384.58400000003</v>
      </c>
      <c r="P15" t="s">
        <v>56</v>
      </c>
    </row>
    <row r="16" spans="1:20" x14ac:dyDescent="0.25">
      <c r="B16" s="15" t="s">
        <v>76</v>
      </c>
      <c r="C16" s="19" t="s">
        <v>23</v>
      </c>
      <c r="D16" s="126">
        <v>102563401</v>
      </c>
      <c r="E16" s="39">
        <v>400</v>
      </c>
      <c r="F16" s="39"/>
      <c r="G16" s="39"/>
      <c r="H16" s="40">
        <v>399</v>
      </c>
      <c r="I16" s="40">
        <v>2</v>
      </c>
      <c r="J16" s="3">
        <f>+H16*I16</f>
        <v>798</v>
      </c>
      <c r="K16" s="3">
        <f t="shared" si="3"/>
        <v>319200</v>
      </c>
      <c r="L16" s="41">
        <v>0.6</v>
      </c>
      <c r="M16" s="3">
        <f>K16-K16*L16</f>
        <v>127680</v>
      </c>
      <c r="N16" s="3">
        <f t="shared" si="2"/>
        <v>18002.879999999997</v>
      </c>
      <c r="O16" s="3">
        <f>SUM(M16:N16)</f>
        <v>145682.88</v>
      </c>
      <c r="P16" t="s">
        <v>56</v>
      </c>
    </row>
    <row r="17" spans="1:255" x14ac:dyDescent="0.25">
      <c r="B17" s="94" t="s">
        <v>28</v>
      </c>
      <c r="C17" s="95" t="s">
        <v>19</v>
      </c>
      <c r="D17" s="126">
        <v>102563503</v>
      </c>
      <c r="E17" s="96">
        <v>350</v>
      </c>
      <c r="F17" s="96"/>
      <c r="G17" s="96"/>
      <c r="H17" s="97">
        <v>2726</v>
      </c>
      <c r="I17" s="97">
        <v>2</v>
      </c>
      <c r="J17" s="3">
        <f t="shared" ref="J17:J29" si="5">+H17*I17</f>
        <v>5452</v>
      </c>
      <c r="K17" s="3">
        <f t="shared" si="3"/>
        <v>1908200</v>
      </c>
      <c r="L17" s="41">
        <v>0.35</v>
      </c>
      <c r="M17" s="3">
        <f t="shared" si="4"/>
        <v>1240330</v>
      </c>
      <c r="N17" s="3">
        <f t="shared" si="2"/>
        <v>174886.52999999997</v>
      </c>
      <c r="O17" s="3">
        <f t="shared" si="0"/>
        <v>1415216.53</v>
      </c>
      <c r="P17" t="s">
        <v>56</v>
      </c>
    </row>
    <row r="18" spans="1:255" x14ac:dyDescent="0.25">
      <c r="B18" s="98" t="s">
        <v>29</v>
      </c>
      <c r="C18" s="99" t="s">
        <v>20</v>
      </c>
      <c r="D18" s="126">
        <v>102563504</v>
      </c>
      <c r="E18" s="96">
        <v>40</v>
      </c>
      <c r="F18" s="96"/>
      <c r="G18" s="96"/>
      <c r="H18" s="97">
        <v>5111</v>
      </c>
      <c r="I18" s="97">
        <v>2</v>
      </c>
      <c r="J18" s="3">
        <f t="shared" si="5"/>
        <v>10222</v>
      </c>
      <c r="K18" s="3">
        <f t="shared" si="3"/>
        <v>408880</v>
      </c>
      <c r="L18" s="41">
        <v>0.5</v>
      </c>
      <c r="M18" s="3">
        <f t="shared" si="4"/>
        <v>204440</v>
      </c>
      <c r="N18" s="3">
        <f t="shared" si="2"/>
        <v>28826.039999999997</v>
      </c>
      <c r="O18" s="3">
        <f t="shared" si="0"/>
        <v>233266.04</v>
      </c>
      <c r="P18" t="s">
        <v>56</v>
      </c>
    </row>
    <row r="19" spans="1:255" x14ac:dyDescent="0.25">
      <c r="B19" s="15" t="s">
        <v>53</v>
      </c>
      <c r="C19" s="19" t="s">
        <v>14</v>
      </c>
      <c r="D19" s="126">
        <v>102563501</v>
      </c>
      <c r="E19" s="96">
        <v>1350</v>
      </c>
      <c r="F19" s="39"/>
      <c r="G19" s="39"/>
      <c r="H19" s="40">
        <v>399</v>
      </c>
      <c r="I19" s="40">
        <v>2</v>
      </c>
      <c r="J19" s="3">
        <f t="shared" si="5"/>
        <v>798</v>
      </c>
      <c r="K19" s="3">
        <f t="shared" si="3"/>
        <v>1077300</v>
      </c>
      <c r="L19" s="41">
        <v>0.2</v>
      </c>
      <c r="M19" s="3">
        <f t="shared" si="4"/>
        <v>861840</v>
      </c>
      <c r="N19" s="3">
        <f t="shared" si="2"/>
        <v>121519.43999999999</v>
      </c>
      <c r="O19" s="3">
        <f t="shared" si="0"/>
        <v>983359.44</v>
      </c>
      <c r="P19" t="s">
        <v>56</v>
      </c>
    </row>
    <row r="20" spans="1:255" x14ac:dyDescent="0.25">
      <c r="B20" s="15" t="s">
        <v>79</v>
      </c>
      <c r="C20" s="19" t="s">
        <v>15</v>
      </c>
      <c r="D20" s="126">
        <v>102563502</v>
      </c>
      <c r="E20" s="96">
        <v>1600</v>
      </c>
      <c r="F20" s="39"/>
      <c r="G20" s="39"/>
      <c r="H20" s="40">
        <v>465</v>
      </c>
      <c r="I20" s="40">
        <v>2</v>
      </c>
      <c r="J20" s="3">
        <f t="shared" si="5"/>
        <v>930</v>
      </c>
      <c r="K20" s="3">
        <f t="shared" si="3"/>
        <v>1488000</v>
      </c>
      <c r="L20" s="41">
        <v>0.2</v>
      </c>
      <c r="M20" s="3">
        <f t="shared" si="4"/>
        <v>1190400</v>
      </c>
      <c r="N20" s="3">
        <f t="shared" si="2"/>
        <v>167846.39999999999</v>
      </c>
      <c r="O20" s="3">
        <f t="shared" si="0"/>
        <v>1358246.4</v>
      </c>
      <c r="P20" t="s">
        <v>56</v>
      </c>
      <c r="IU20" s="1">
        <f>SUM(H20:IT20)</f>
        <v>4205890</v>
      </c>
    </row>
    <row r="21" spans="1:255" x14ac:dyDescent="0.25">
      <c r="B21" s="15" t="s">
        <v>78</v>
      </c>
      <c r="C21" s="19" t="s">
        <v>15</v>
      </c>
      <c r="D21" s="126">
        <v>102563502</v>
      </c>
      <c r="E21" s="39">
        <v>370</v>
      </c>
      <c r="F21" s="39"/>
      <c r="G21" s="39"/>
      <c r="H21" s="40">
        <v>690</v>
      </c>
      <c r="I21" s="40">
        <v>2</v>
      </c>
      <c r="J21" s="3">
        <f t="shared" si="5"/>
        <v>1380</v>
      </c>
      <c r="K21" s="3">
        <f t="shared" si="3"/>
        <v>510600</v>
      </c>
      <c r="L21" s="41">
        <v>0.3</v>
      </c>
      <c r="M21" s="3">
        <f t="shared" si="4"/>
        <v>357420</v>
      </c>
      <c r="N21" s="3">
        <f t="shared" si="2"/>
        <v>50396.219999999994</v>
      </c>
      <c r="O21" s="3">
        <f t="shared" si="0"/>
        <v>407816.22</v>
      </c>
      <c r="IU21" s="1"/>
    </row>
    <row r="22" spans="1:255" x14ac:dyDescent="0.25">
      <c r="B22" s="15" t="s">
        <v>80</v>
      </c>
      <c r="C22" s="19" t="s">
        <v>82</v>
      </c>
      <c r="D22" s="126">
        <v>102563603</v>
      </c>
      <c r="E22" s="39">
        <v>400</v>
      </c>
      <c r="F22" s="39"/>
      <c r="G22" s="39"/>
      <c r="H22" s="40">
        <v>399</v>
      </c>
      <c r="I22" s="40">
        <v>2</v>
      </c>
      <c r="J22" s="3">
        <f t="shared" si="5"/>
        <v>798</v>
      </c>
      <c r="K22" s="3">
        <f t="shared" si="3"/>
        <v>319200</v>
      </c>
      <c r="L22" s="41">
        <v>0.2</v>
      </c>
      <c r="M22" s="3">
        <f t="shared" si="4"/>
        <v>255360</v>
      </c>
      <c r="N22" s="3">
        <f t="shared" si="2"/>
        <v>36005.759999999995</v>
      </c>
      <c r="O22" s="3">
        <f t="shared" si="0"/>
        <v>291365.76000000001</v>
      </c>
      <c r="IU22" s="1"/>
    </row>
    <row r="23" spans="1:255" x14ac:dyDescent="0.25">
      <c r="B23" s="15" t="s">
        <v>32</v>
      </c>
      <c r="C23" s="19" t="s">
        <v>21</v>
      </c>
      <c r="D23" s="126">
        <v>102563031</v>
      </c>
      <c r="E23" s="39">
        <v>35</v>
      </c>
      <c r="F23" s="39"/>
      <c r="G23" s="39"/>
      <c r="H23" s="40">
        <v>830</v>
      </c>
      <c r="I23" s="40">
        <v>2</v>
      </c>
      <c r="J23" s="3">
        <f t="shared" si="5"/>
        <v>1660</v>
      </c>
      <c r="K23" s="3">
        <f t="shared" si="3"/>
        <v>58100</v>
      </c>
      <c r="L23" s="41">
        <v>0.6</v>
      </c>
      <c r="M23" s="3">
        <f t="shared" si="4"/>
        <v>23240</v>
      </c>
      <c r="N23" s="3">
        <f t="shared" si="2"/>
        <v>3276.8399999999997</v>
      </c>
      <c r="O23" s="3">
        <f t="shared" si="0"/>
        <v>26516.84</v>
      </c>
      <c r="P23" t="s">
        <v>56</v>
      </c>
    </row>
    <row r="24" spans="1:255" x14ac:dyDescent="0.25">
      <c r="B24" s="15" t="s">
        <v>30</v>
      </c>
      <c r="C24" s="19" t="s">
        <v>18</v>
      </c>
      <c r="D24" s="126">
        <v>102563021</v>
      </c>
      <c r="E24" s="39">
        <v>200</v>
      </c>
      <c r="F24" s="39"/>
      <c r="G24" s="39"/>
      <c r="H24" s="40">
        <v>1350</v>
      </c>
      <c r="I24" s="40">
        <v>2</v>
      </c>
      <c r="J24" s="3">
        <f t="shared" si="5"/>
        <v>2700</v>
      </c>
      <c r="K24" s="3">
        <f t="shared" ref="K24:K29" si="6">+J24*E24</f>
        <v>540000</v>
      </c>
      <c r="L24" s="41">
        <v>0.35</v>
      </c>
      <c r="M24" s="3">
        <f t="shared" si="4"/>
        <v>351000</v>
      </c>
      <c r="N24" s="3">
        <f t="shared" si="2"/>
        <v>49490.999999999993</v>
      </c>
      <c r="O24" s="3">
        <f t="shared" si="0"/>
        <v>400491</v>
      </c>
      <c r="P24" t="s">
        <v>56</v>
      </c>
    </row>
    <row r="25" spans="1:255" x14ac:dyDescent="0.25">
      <c r="B25" s="15" t="s">
        <v>85</v>
      </c>
      <c r="C25" s="19" t="s">
        <v>17</v>
      </c>
      <c r="D25" s="126">
        <v>102563002</v>
      </c>
      <c r="E25" s="39">
        <v>160</v>
      </c>
      <c r="F25" s="39"/>
      <c r="G25" s="39"/>
      <c r="H25" s="40">
        <v>511</v>
      </c>
      <c r="I25" s="40">
        <v>2</v>
      </c>
      <c r="J25" s="3">
        <f t="shared" si="5"/>
        <v>1022</v>
      </c>
      <c r="K25" s="3">
        <f t="shared" si="6"/>
        <v>163520</v>
      </c>
      <c r="L25" s="41">
        <v>0.3</v>
      </c>
      <c r="M25" s="3">
        <f t="shared" si="4"/>
        <v>114464</v>
      </c>
      <c r="N25" s="3">
        <f t="shared" si="2"/>
        <v>16139.423999999999</v>
      </c>
      <c r="O25" s="3">
        <f t="shared" si="0"/>
        <v>130603.424</v>
      </c>
      <c r="P25" t="s">
        <v>56</v>
      </c>
    </row>
    <row r="26" spans="1:255" x14ac:dyDescent="0.25">
      <c r="A26" s="100"/>
      <c r="B26" s="101" t="s">
        <v>31</v>
      </c>
      <c r="C26" s="102" t="s">
        <v>13</v>
      </c>
      <c r="D26" s="126">
        <v>102563001</v>
      </c>
      <c r="E26" s="103">
        <v>900</v>
      </c>
      <c r="F26" s="103"/>
      <c r="G26" s="103"/>
      <c r="H26" s="104">
        <v>470</v>
      </c>
      <c r="I26" s="104">
        <v>2</v>
      </c>
      <c r="J26" s="3">
        <f t="shared" si="5"/>
        <v>940</v>
      </c>
      <c r="K26" s="20">
        <f t="shared" si="6"/>
        <v>846000</v>
      </c>
      <c r="L26" s="41">
        <v>0.3</v>
      </c>
      <c r="M26" s="3">
        <f t="shared" si="4"/>
        <v>592200</v>
      </c>
      <c r="N26" s="3">
        <f t="shared" si="2"/>
        <v>83500.2</v>
      </c>
      <c r="O26" s="3">
        <f t="shared" si="0"/>
        <v>675700.2</v>
      </c>
      <c r="P26" t="s">
        <v>56</v>
      </c>
    </row>
    <row r="27" spans="1:255" x14ac:dyDescent="0.25">
      <c r="A27" s="100"/>
      <c r="B27" s="105" t="s">
        <v>66</v>
      </c>
      <c r="C27" s="105" t="s">
        <v>16</v>
      </c>
      <c r="D27" s="126">
        <v>102563002</v>
      </c>
      <c r="E27" s="97">
        <v>220</v>
      </c>
      <c r="F27" s="97"/>
      <c r="G27" s="97"/>
      <c r="H27" s="97">
        <v>800</v>
      </c>
      <c r="I27" s="97">
        <v>2</v>
      </c>
      <c r="J27" s="3">
        <f t="shared" si="5"/>
        <v>1600</v>
      </c>
      <c r="K27" s="20">
        <f t="shared" si="6"/>
        <v>352000</v>
      </c>
      <c r="L27" s="41">
        <v>0.2</v>
      </c>
      <c r="M27" s="3">
        <f t="shared" si="4"/>
        <v>281600</v>
      </c>
      <c r="N27" s="3">
        <f t="shared" si="2"/>
        <v>39705.599999999999</v>
      </c>
      <c r="O27" s="3">
        <f t="shared" si="0"/>
        <v>321305.59999999998</v>
      </c>
      <c r="P27" t="s">
        <v>56</v>
      </c>
    </row>
    <row r="28" spans="1:255" x14ac:dyDescent="0.25">
      <c r="B28" s="3" t="s">
        <v>0</v>
      </c>
      <c r="C28" s="15">
        <v>690004</v>
      </c>
      <c r="D28" s="126">
        <v>102563601</v>
      </c>
      <c r="E28" s="40">
        <v>1450</v>
      </c>
      <c r="F28" s="40"/>
      <c r="G28" s="40" t="s">
        <v>34</v>
      </c>
      <c r="H28" s="40">
        <v>540</v>
      </c>
      <c r="I28" s="40">
        <v>2</v>
      </c>
      <c r="J28" s="3">
        <f t="shared" si="5"/>
        <v>1080</v>
      </c>
      <c r="K28" s="3">
        <f t="shared" si="6"/>
        <v>1566000</v>
      </c>
      <c r="L28" s="41">
        <v>0.1</v>
      </c>
      <c r="M28" s="3">
        <f t="shared" si="4"/>
        <v>1409400</v>
      </c>
      <c r="N28" s="3">
        <f t="shared" si="2"/>
        <v>198725.4</v>
      </c>
      <c r="O28" s="122">
        <f t="shared" si="0"/>
        <v>1608125.4</v>
      </c>
      <c r="P28" t="s">
        <v>56</v>
      </c>
    </row>
    <row r="29" spans="1:255" x14ac:dyDescent="0.25">
      <c r="B29" s="3" t="s">
        <v>1</v>
      </c>
      <c r="C29" s="15" t="s">
        <v>27</v>
      </c>
      <c r="D29" s="126">
        <v>102563602</v>
      </c>
      <c r="E29" s="40">
        <v>170</v>
      </c>
      <c r="F29" s="40"/>
      <c r="G29" s="40"/>
      <c r="H29" s="40">
        <v>399</v>
      </c>
      <c r="I29" s="40">
        <v>2</v>
      </c>
      <c r="J29" s="3">
        <f t="shared" si="5"/>
        <v>798</v>
      </c>
      <c r="K29" s="3">
        <f t="shared" si="6"/>
        <v>135660</v>
      </c>
      <c r="L29" s="41">
        <v>0.1</v>
      </c>
      <c r="M29" s="3">
        <f t="shared" si="4"/>
        <v>122094</v>
      </c>
      <c r="N29" s="3">
        <f t="shared" si="2"/>
        <v>17215.253999999997</v>
      </c>
      <c r="O29" s="3">
        <f t="shared" si="0"/>
        <v>139309.25399999999</v>
      </c>
      <c r="P29" t="s">
        <v>56</v>
      </c>
    </row>
    <row r="30" spans="1:255" x14ac:dyDescent="0.25">
      <c r="B30" s="45" t="s">
        <v>6</v>
      </c>
      <c r="C30" s="46"/>
      <c r="D30" s="127"/>
      <c r="E30" s="47">
        <f>SUM(E6:E29)</f>
        <v>11955</v>
      </c>
      <c r="F30" s="47">
        <f>SUM(F6:F29)</f>
        <v>1360</v>
      </c>
      <c r="G30" s="47">
        <f>SUM(G6:G29)</f>
        <v>20</v>
      </c>
      <c r="H30" s="47"/>
      <c r="I30" s="47"/>
      <c r="J30" s="48">
        <f>+K30/E30</f>
        <v>1149.98243412798</v>
      </c>
      <c r="K30" s="47">
        <f>SUM(K6:K29)</f>
        <v>13748040</v>
      </c>
      <c r="L30" s="47"/>
      <c r="M30" s="47">
        <f>SUM(M6:M29)</f>
        <v>10569665</v>
      </c>
      <c r="N30" s="47">
        <f>SUM(N6:N29)</f>
        <v>1490322.7649999997</v>
      </c>
      <c r="O30" s="47">
        <f>SUM(O6:O29)</f>
        <v>12059987.765000001</v>
      </c>
    </row>
    <row r="31" spans="1:255" x14ac:dyDescent="0.25">
      <c r="B31" s="26" t="s">
        <v>8</v>
      </c>
      <c r="C31" s="26"/>
      <c r="D31" s="128"/>
      <c r="E31" s="27"/>
      <c r="F31" s="27"/>
      <c r="G31" s="27"/>
      <c r="H31" s="27"/>
      <c r="I31" s="27"/>
      <c r="J31" s="27"/>
      <c r="K31" s="27">
        <f>SUM(K30:K30)</f>
        <v>13748040</v>
      </c>
      <c r="L31" s="32"/>
      <c r="M31" s="27">
        <f>SUM(M30:M30)</f>
        <v>10569665</v>
      </c>
      <c r="N31" s="27">
        <f>SUM(N30:N30)</f>
        <v>1490322.7649999997</v>
      </c>
      <c r="O31" s="27">
        <f>SUM(O30:O30)</f>
        <v>12059987.765000001</v>
      </c>
    </row>
    <row r="32" spans="1:255" s="111" customFormat="1" x14ac:dyDescent="0.25">
      <c r="B32" s="112"/>
      <c r="C32" s="112"/>
      <c r="D32" s="129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2:16" ht="30" x14ac:dyDescent="0.25">
      <c r="M33" s="36" t="s">
        <v>65</v>
      </c>
      <c r="N33" s="36" t="s">
        <v>51</v>
      </c>
      <c r="O33" s="36" t="s">
        <v>52</v>
      </c>
    </row>
    <row r="34" spans="2:16" x14ac:dyDescent="0.25">
      <c r="B34" s="120" t="s">
        <v>81</v>
      </c>
      <c r="C34" s="15" t="s">
        <v>83</v>
      </c>
      <c r="D34" s="126">
        <v>100000011</v>
      </c>
      <c r="E34" s="22"/>
      <c r="F34" s="22"/>
      <c r="G34" s="22"/>
      <c r="H34" s="22"/>
      <c r="I34" s="22"/>
      <c r="J34" s="22"/>
      <c r="K34" s="121">
        <f>41400*1.25</f>
        <v>51750</v>
      </c>
      <c r="M34" s="3">
        <f>K34</f>
        <v>51750</v>
      </c>
      <c r="N34" s="3"/>
      <c r="O34" s="3">
        <f>SUM(M34:N34)</f>
        <v>51750</v>
      </c>
    </row>
    <row r="35" spans="2:16" ht="15.75" thickBot="1" x14ac:dyDescent="0.3">
      <c r="B35" s="7" t="s">
        <v>9</v>
      </c>
      <c r="C35" s="15">
        <v>690000</v>
      </c>
      <c r="D35" s="126">
        <v>102563600</v>
      </c>
      <c r="E35" s="8"/>
      <c r="F35" s="8"/>
      <c r="G35" s="8"/>
      <c r="H35" s="8"/>
      <c r="I35" s="8"/>
      <c r="J35" s="8"/>
      <c r="K35" s="42">
        <v>100000</v>
      </c>
      <c r="M35" s="3">
        <f>K35</f>
        <v>100000</v>
      </c>
      <c r="N35" s="3"/>
      <c r="O35" s="3">
        <f>SUM(M35:N35)</f>
        <v>100000</v>
      </c>
      <c r="P35" t="s">
        <v>56</v>
      </c>
    </row>
    <row r="36" spans="2:16" x14ac:dyDescent="0.25">
      <c r="B36" s="32" t="s">
        <v>91</v>
      </c>
      <c r="C36" s="34"/>
      <c r="D36" s="131"/>
      <c r="E36" s="34"/>
      <c r="F36" s="34"/>
      <c r="G36" s="34"/>
      <c r="H36" s="34"/>
      <c r="I36" s="34"/>
      <c r="J36" s="34"/>
      <c r="K36" s="35">
        <f>SUM(K34:K35)+K31</f>
        <v>13899790</v>
      </c>
      <c r="L36" s="34"/>
      <c r="M36" s="30">
        <f>SUM(M34:M35)+M31</f>
        <v>10721415</v>
      </c>
      <c r="N36" s="30">
        <f>SUM(N34:N35)+N31</f>
        <v>1490322.7649999997</v>
      </c>
      <c r="O36" s="30">
        <f>SUM(O34:O35)+O31</f>
        <v>12211737.765000001</v>
      </c>
    </row>
    <row r="37" spans="2:16" ht="15.75" thickBot="1" x14ac:dyDescent="0.3">
      <c r="B37" s="9"/>
      <c r="C37" s="10"/>
      <c r="D37" s="132"/>
      <c r="E37" s="10"/>
      <c r="F37" s="10"/>
      <c r="G37" s="10"/>
      <c r="H37" s="10"/>
      <c r="I37" s="10"/>
      <c r="J37" s="10"/>
      <c r="K37" s="11"/>
    </row>
    <row r="38" spans="2:16" ht="15.75" thickBot="1" x14ac:dyDescent="0.3">
      <c r="B38" s="12" t="s">
        <v>2</v>
      </c>
      <c r="C38" s="13"/>
      <c r="D38" s="133"/>
      <c r="E38" s="13"/>
      <c r="F38" s="13"/>
      <c r="G38" s="13"/>
      <c r="H38" s="13"/>
      <c r="I38" s="13"/>
      <c r="J38" s="13"/>
      <c r="K38" s="14">
        <v>1200</v>
      </c>
    </row>
    <row r="40" spans="2:16" x14ac:dyDescent="0.25">
      <c r="B40" s="30" t="s">
        <v>33</v>
      </c>
      <c r="C40" s="28">
        <v>699000</v>
      </c>
      <c r="D40" s="134">
        <v>102563999</v>
      </c>
      <c r="E40" s="29"/>
      <c r="F40" s="29"/>
      <c r="G40" s="29"/>
      <c r="H40" s="29"/>
      <c r="I40" s="29"/>
      <c r="J40" s="29"/>
      <c r="K40" s="114">
        <f>SUM(K41:K44)</f>
        <v>116750</v>
      </c>
      <c r="L40" s="31" t="s">
        <v>56</v>
      </c>
    </row>
    <row r="41" spans="2:16" x14ac:dyDescent="0.25">
      <c r="B41" s="2" t="s">
        <v>55</v>
      </c>
      <c r="C41" s="3"/>
      <c r="D41" s="135"/>
      <c r="E41" s="21"/>
      <c r="F41" s="22"/>
      <c r="G41" s="22">
        <v>0</v>
      </c>
      <c r="H41" s="43">
        <v>1800</v>
      </c>
      <c r="I41" s="22"/>
      <c r="J41" s="22"/>
      <c r="K41" s="3">
        <f>G41*H41</f>
        <v>0</v>
      </c>
    </row>
    <row r="42" spans="2:16" x14ac:dyDescent="0.25">
      <c r="B42" s="2" t="s">
        <v>54</v>
      </c>
      <c r="C42" s="3"/>
      <c r="D42" s="136"/>
      <c r="E42" s="106"/>
      <c r="F42" s="33"/>
      <c r="G42" s="33">
        <v>20</v>
      </c>
      <c r="H42" s="107">
        <v>3950</v>
      </c>
      <c r="I42" s="33"/>
      <c r="J42" s="33"/>
      <c r="K42" s="3">
        <f>G42*H42</f>
        <v>79000</v>
      </c>
    </row>
    <row r="43" spans="2:16" x14ac:dyDescent="0.25">
      <c r="B43" s="2" t="s">
        <v>68</v>
      </c>
      <c r="C43" s="3"/>
      <c r="D43" s="136"/>
      <c r="E43" s="106"/>
      <c r="F43" s="33"/>
      <c r="G43" s="33">
        <v>5</v>
      </c>
      <c r="H43" s="107">
        <v>1800</v>
      </c>
      <c r="I43" s="33"/>
      <c r="J43" s="33"/>
      <c r="K43" s="3">
        <v>18000</v>
      </c>
    </row>
    <row r="44" spans="2:16" x14ac:dyDescent="0.25">
      <c r="B44" s="2" t="s">
        <v>69</v>
      </c>
      <c r="C44" s="3"/>
      <c r="D44" s="137"/>
      <c r="E44" s="23"/>
      <c r="F44" s="24"/>
      <c r="G44" s="24">
        <v>5</v>
      </c>
      <c r="H44" s="44">
        <v>3950</v>
      </c>
      <c r="I44" s="24"/>
      <c r="J44" s="24"/>
      <c r="K44" s="3">
        <f>G44*H44</f>
        <v>19750</v>
      </c>
    </row>
  </sheetData>
  <mergeCells count="2">
    <mergeCell ref="B2:F2"/>
    <mergeCell ref="Q11:T11"/>
  </mergeCells>
  <phoneticPr fontId="0" type="noConversion"/>
  <pageMargins left="0.70866141732283472" right="0.70866141732283472" top="0.27559055118110237" bottom="0.27559055118110237" header="0.19685039370078741" footer="0.19685039370078741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5"/>
  <sheetViews>
    <sheetView workbookViewId="0">
      <selection activeCell="AU21" sqref="AU21:AY25"/>
    </sheetView>
  </sheetViews>
  <sheetFormatPr defaultColWidth="11.5703125" defaultRowHeight="15" x14ac:dyDescent="0.25"/>
  <cols>
    <col min="10" max="10" width="11.42578125" style="1" customWidth="1"/>
  </cols>
  <sheetData>
    <row r="1" spans="1:52" s="50" customFormat="1" x14ac:dyDescent="0.25">
      <c r="A1" s="49"/>
      <c r="C1" s="51"/>
      <c r="G1" s="52"/>
      <c r="H1" s="53"/>
      <c r="I1" s="54"/>
      <c r="J1" s="110" t="s">
        <v>35</v>
      </c>
      <c r="K1" s="55"/>
      <c r="L1" s="55"/>
      <c r="M1" s="55"/>
      <c r="N1" s="55"/>
      <c r="O1" s="55"/>
      <c r="P1" s="55"/>
      <c r="Q1" s="56"/>
      <c r="R1" s="56"/>
      <c r="S1" s="52"/>
      <c r="V1" s="57"/>
      <c r="W1" s="59" t="s">
        <v>36</v>
      </c>
      <c r="AC1" s="59" t="s">
        <v>37</v>
      </c>
      <c r="AI1" s="59" t="s">
        <v>38</v>
      </c>
      <c r="AJ1" s="55"/>
      <c r="AK1" s="55"/>
      <c r="AL1" s="55"/>
      <c r="AM1" s="55"/>
      <c r="AN1" s="55"/>
      <c r="AO1" s="59" t="s">
        <v>39</v>
      </c>
      <c r="AP1" s="55"/>
      <c r="AQ1" s="55"/>
      <c r="AR1" s="55"/>
      <c r="AS1" s="55"/>
      <c r="AT1" s="55"/>
      <c r="AU1" s="59" t="s">
        <v>40</v>
      </c>
      <c r="AV1" s="55"/>
      <c r="AW1" s="55"/>
      <c r="AX1" s="55"/>
      <c r="AY1" s="55"/>
      <c r="AZ1" s="55"/>
    </row>
    <row r="2" spans="1:52" x14ac:dyDescent="0.25">
      <c r="A2" s="59"/>
      <c r="B2" s="61"/>
      <c r="C2" s="59"/>
      <c r="D2" s="59"/>
      <c r="E2" s="59"/>
      <c r="F2" s="62"/>
      <c r="G2" s="53"/>
      <c r="H2" s="50"/>
      <c r="I2" s="63" t="s">
        <v>41</v>
      </c>
      <c r="J2" s="64">
        <v>2021</v>
      </c>
      <c r="K2" s="64">
        <f>J2+1</f>
        <v>2022</v>
      </c>
      <c r="L2" s="64">
        <f>K2+1</f>
        <v>2023</v>
      </c>
      <c r="M2" s="64">
        <f>L2+1</f>
        <v>2024</v>
      </c>
      <c r="N2" s="64">
        <f>M2+1</f>
        <v>2025</v>
      </c>
      <c r="O2" s="65"/>
      <c r="P2" s="66"/>
      <c r="Q2" s="56"/>
      <c r="R2" s="67"/>
      <c r="S2" s="59"/>
      <c r="T2" s="59"/>
      <c r="U2" s="68"/>
      <c r="V2" s="58"/>
      <c r="W2" s="64">
        <v>2023</v>
      </c>
      <c r="X2" s="64">
        <f>W2+1</f>
        <v>2024</v>
      </c>
      <c r="Y2" s="64">
        <f>X2+1</f>
        <v>2025</v>
      </c>
      <c r="Z2" s="64">
        <f>Y2+1</f>
        <v>2026</v>
      </c>
      <c r="AA2" s="64">
        <f>Z2+1</f>
        <v>2027</v>
      </c>
      <c r="AB2" s="50"/>
      <c r="AC2" s="64">
        <v>2023</v>
      </c>
      <c r="AD2" s="64">
        <f>AC2+1</f>
        <v>2024</v>
      </c>
      <c r="AE2" s="64">
        <f>AD2+1</f>
        <v>2025</v>
      </c>
      <c r="AF2" s="64">
        <f>AE2+1</f>
        <v>2026</v>
      </c>
      <c r="AG2" s="64">
        <f>AF2+1</f>
        <v>2027</v>
      </c>
      <c r="AH2" s="51"/>
      <c r="AI2" s="64">
        <v>2023</v>
      </c>
      <c r="AJ2" s="64">
        <f>AI2+1</f>
        <v>2024</v>
      </c>
      <c r="AK2" s="64">
        <f>AJ2+1</f>
        <v>2025</v>
      </c>
      <c r="AL2" s="64">
        <f>AK2+1</f>
        <v>2026</v>
      </c>
      <c r="AM2" s="64">
        <f>AL2+1</f>
        <v>2027</v>
      </c>
      <c r="AN2" s="60"/>
      <c r="AO2" s="64">
        <v>2023</v>
      </c>
      <c r="AP2" s="64">
        <f>AO2+1</f>
        <v>2024</v>
      </c>
      <c r="AQ2" s="64">
        <f>AP2+1</f>
        <v>2025</v>
      </c>
      <c r="AR2" s="64">
        <f>AQ2+1</f>
        <v>2026</v>
      </c>
      <c r="AS2" s="64">
        <f>AR2+1</f>
        <v>2027</v>
      </c>
      <c r="AT2" s="69"/>
      <c r="AU2" s="64">
        <v>2023</v>
      </c>
      <c r="AV2" s="64">
        <f>AU2+1</f>
        <v>2024</v>
      </c>
      <c r="AW2" s="64">
        <f>AV2+1</f>
        <v>2025</v>
      </c>
      <c r="AX2" s="64">
        <f>AW2+1</f>
        <v>2026</v>
      </c>
      <c r="AY2" s="64">
        <f>AX2+1</f>
        <v>2027</v>
      </c>
      <c r="AZ2" s="50"/>
    </row>
    <row r="3" spans="1:52" ht="22.5" x14ac:dyDescent="0.25">
      <c r="A3" s="70" t="s">
        <v>10</v>
      </c>
      <c r="B3" s="70" t="s">
        <v>11</v>
      </c>
      <c r="C3" s="70" t="s">
        <v>12</v>
      </c>
      <c r="D3" s="70" t="s">
        <v>42</v>
      </c>
      <c r="E3" s="70" t="s">
        <v>43</v>
      </c>
      <c r="F3" s="70" t="s">
        <v>44</v>
      </c>
      <c r="G3" s="70" t="s">
        <v>45</v>
      </c>
      <c r="H3" s="70" t="s">
        <v>46</v>
      </c>
      <c r="I3" s="71"/>
      <c r="J3" s="73" t="s">
        <v>47</v>
      </c>
      <c r="K3" s="72" t="s">
        <v>47</v>
      </c>
      <c r="L3" s="72" t="s">
        <v>47</v>
      </c>
      <c r="M3" s="72" t="s">
        <v>47</v>
      </c>
      <c r="N3" s="74" t="s">
        <v>47</v>
      </c>
      <c r="O3" s="65"/>
      <c r="P3" s="75" t="s">
        <v>48</v>
      </c>
      <c r="Q3" s="56"/>
      <c r="R3" s="76" t="s">
        <v>49</v>
      </c>
      <c r="S3" s="64" t="s">
        <v>11</v>
      </c>
      <c r="T3" s="64" t="s">
        <v>12</v>
      </c>
      <c r="U3" s="77" t="s">
        <v>10</v>
      </c>
      <c r="V3" s="58" t="s">
        <v>50</v>
      </c>
      <c r="W3" s="78" t="s">
        <v>47</v>
      </c>
      <c r="X3" s="78" t="s">
        <v>47</v>
      </c>
      <c r="Y3" s="78" t="s">
        <v>47</v>
      </c>
      <c r="Z3" s="78" t="s">
        <v>47</v>
      </c>
      <c r="AA3" s="79" t="s">
        <v>47</v>
      </c>
      <c r="AB3" s="50"/>
      <c r="AC3" s="78" t="s">
        <v>47</v>
      </c>
      <c r="AD3" s="78" t="s">
        <v>47</v>
      </c>
      <c r="AE3" s="78" t="s">
        <v>47</v>
      </c>
      <c r="AF3" s="78" t="s">
        <v>47</v>
      </c>
      <c r="AG3" s="79" t="s">
        <v>47</v>
      </c>
      <c r="AH3" s="51"/>
      <c r="AI3" s="78" t="s">
        <v>47</v>
      </c>
      <c r="AJ3" s="78" t="s">
        <v>47</v>
      </c>
      <c r="AK3" s="78" t="s">
        <v>47</v>
      </c>
      <c r="AL3" s="78" t="s">
        <v>47</v>
      </c>
      <c r="AM3" s="79" t="s">
        <v>47</v>
      </c>
      <c r="AN3" s="60"/>
      <c r="AO3" s="78" t="s">
        <v>47</v>
      </c>
      <c r="AP3" s="78" t="s">
        <v>47</v>
      </c>
      <c r="AQ3" s="78" t="s">
        <v>47</v>
      </c>
      <c r="AR3" s="78" t="s">
        <v>47</v>
      </c>
      <c r="AS3" s="79" t="s">
        <v>47</v>
      </c>
      <c r="AT3" s="69"/>
      <c r="AU3" s="78" t="s">
        <v>47</v>
      </c>
      <c r="AV3" s="78" t="s">
        <v>47</v>
      </c>
      <c r="AW3" s="78" t="s">
        <v>47</v>
      </c>
      <c r="AX3" s="78" t="s">
        <v>47</v>
      </c>
      <c r="AY3" s="79" t="s">
        <v>47</v>
      </c>
      <c r="AZ3" s="50"/>
    </row>
    <row r="4" spans="1:52" x14ac:dyDescent="0.25">
      <c r="A4" s="80">
        <v>12003500</v>
      </c>
      <c r="B4" s="81">
        <v>102563</v>
      </c>
      <c r="C4" s="115">
        <f>'2023'!D6</f>
        <v>102563101</v>
      </c>
      <c r="D4" s="82"/>
      <c r="E4" s="80">
        <v>66</v>
      </c>
      <c r="F4" s="83"/>
      <c r="G4" s="84"/>
      <c r="H4" s="85"/>
      <c r="I4" s="86"/>
      <c r="J4" s="87">
        <f>('2023'!M7+'2023'!M6)/Kontering!P4/1.2</f>
        <v>1278.3464328899638</v>
      </c>
      <c r="K4" s="87"/>
      <c r="L4" s="87"/>
      <c r="M4" s="87"/>
      <c r="N4" s="87"/>
      <c r="O4" s="65"/>
      <c r="P4" s="88">
        <f>IF($E4,VLOOKUP($E4,[1]Tabeller!CI$1:CJ$65536,2,FALSE),)</f>
        <v>296.87179487179486</v>
      </c>
      <c r="Q4" s="56"/>
      <c r="R4" s="89">
        <f>A4</f>
        <v>12003500</v>
      </c>
      <c r="S4" s="138">
        <f>B4</f>
        <v>102563</v>
      </c>
      <c r="T4" s="90">
        <f t="shared" ref="T4:T20" si="0">C4</f>
        <v>102563101</v>
      </c>
      <c r="U4" s="89">
        <f t="shared" ref="U4:U20" si="1">A4</f>
        <v>12003500</v>
      </c>
      <c r="V4" s="58" t="s">
        <v>50</v>
      </c>
      <c r="W4" s="91">
        <f>$P4*J4*(1+[2]Fastlønn!$M$1)</f>
        <v>388992.62499999994</v>
      </c>
      <c r="X4" s="91">
        <f>$P4*K4*(1+[2]Fastlønn!$M$1)</f>
        <v>0</v>
      </c>
      <c r="Y4" s="91">
        <f>$P4*L4*(1+[2]Fastlønn!$M$1)</f>
        <v>0</v>
      </c>
      <c r="Z4" s="91">
        <f>$P4*M4*(1+[2]Fastlønn!$M$1)</f>
        <v>0</v>
      </c>
      <c r="AA4" s="91">
        <f>$P4*N4*(1+[2]Fastlønn!$M$1)</f>
        <v>0</v>
      </c>
      <c r="AB4" s="50"/>
      <c r="AC4" s="91">
        <f>IF(W4,W4*[2]Tabeller!$R$14,)</f>
        <v>42167.639330450198</v>
      </c>
      <c r="AD4" s="91">
        <f>IF(X4,X4*[2]Tabeller!$R$14,)</f>
        <v>0</v>
      </c>
      <c r="AE4" s="91">
        <f>IF(Y4,Y4*[2]Tabeller!$R$14,)</f>
        <v>0</v>
      </c>
      <c r="AF4" s="91">
        <f>IF(Z4,Z4*[2]Tabeller!$R$14,)</f>
        <v>0</v>
      </c>
      <c r="AG4" s="91">
        <f>IF(AA4,AA4*[2]Tabeller!$R$14,)</f>
        <v>0</v>
      </c>
      <c r="AH4" s="51"/>
      <c r="AI4" s="91">
        <f>IF(AND(J4&gt;[2]Tabeller!$N$7),W4*[2]Tabeller!$R$15,)</f>
        <v>43348.931354246495</v>
      </c>
      <c r="AJ4" s="91">
        <f>IF(AND(K4&gt;[2]Tabeller!$N$7),X4*[2]Tabeller!$R$15,)</f>
        <v>0</v>
      </c>
      <c r="AK4" s="91">
        <f>IF(AND(L4&gt;[2]Tabeller!$N$7),Y4*[2]Tabeller!$R$15,)</f>
        <v>0</v>
      </c>
      <c r="AL4" s="91">
        <f>IF(AND(M4&gt;[2]Tabeller!$N$7),Z4*[2]Tabeller!$R$15,)</f>
        <v>0</v>
      </c>
      <c r="AM4" s="91">
        <f>IF(AND(N4&gt;[2]Tabeller!$N$7),AA4*[2]Tabeller!$R$15,)</f>
        <v>0</v>
      </c>
      <c r="AN4" s="60"/>
      <c r="AO4" s="91">
        <f>IF(J4,W4*[2]Tabeller!$R$16,)</f>
        <v>61604.812679821203</v>
      </c>
      <c r="AP4" s="91">
        <f>IF(K4,X4*[2]Tabeller!$R$16,)</f>
        <v>0</v>
      </c>
      <c r="AQ4" s="91">
        <f>IF(L4,Y4*[2]Tabeller!$R$16,)</f>
        <v>0</v>
      </c>
      <c r="AR4" s="91">
        <f>IF(M4,Z4*[2]Tabeller!$R$16,)</f>
        <v>0</v>
      </c>
      <c r="AS4" s="91">
        <f>IF(N4,AA4*[2]Tabeller!$R$16,)</f>
        <v>0</v>
      </c>
      <c r="AT4" s="69"/>
      <c r="AU4" s="92">
        <f t="shared" ref="AU4:AU20" si="2">AI4+AO4</f>
        <v>104953.7440340677</v>
      </c>
      <c r="AV4" s="92">
        <f t="shared" ref="AV4:AV20" si="3">AJ4+AP4</f>
        <v>0</v>
      </c>
      <c r="AW4" s="92">
        <f t="shared" ref="AW4:AW20" si="4">AK4+AQ4</f>
        <v>0</v>
      </c>
      <c r="AX4" s="92">
        <f t="shared" ref="AX4:AX20" si="5">AL4+AR4</f>
        <v>0</v>
      </c>
      <c r="AY4" s="92">
        <f t="shared" ref="AY4:AY20" si="6">AM4+AS4</f>
        <v>0</v>
      </c>
      <c r="AZ4" s="50"/>
    </row>
    <row r="5" spans="1:52" x14ac:dyDescent="0.25">
      <c r="A5" s="82">
        <v>12003500</v>
      </c>
      <c r="B5" s="81">
        <v>102563</v>
      </c>
      <c r="C5" s="115">
        <f>'2023'!D8</f>
        <v>102563201</v>
      </c>
      <c r="D5" s="80"/>
      <c r="E5" s="80">
        <v>66</v>
      </c>
      <c r="F5" s="83"/>
      <c r="G5" s="84"/>
      <c r="H5" s="85"/>
      <c r="I5" s="86"/>
      <c r="J5" s="87">
        <f>('2023'!M8+'2023'!M9)/Kontering!P5*1.2</f>
        <v>2890.1688029020556</v>
      </c>
      <c r="K5" s="87"/>
      <c r="L5" s="87"/>
      <c r="M5" s="87"/>
      <c r="N5" s="87"/>
      <c r="O5" s="65"/>
      <c r="P5" s="88">
        <f>IF($E5,VLOOKUP($E5,[1]Tabeller!CI$1:CJ$65536,2,FALSE),)</f>
        <v>296.87179487179486</v>
      </c>
      <c r="Q5" s="56"/>
      <c r="R5" s="89">
        <f t="shared" ref="R5:R20" si="7">A5</f>
        <v>12003500</v>
      </c>
      <c r="S5" s="138">
        <f t="shared" ref="S5:S20" si="8">B5</f>
        <v>102563</v>
      </c>
      <c r="T5" s="90">
        <f t="shared" si="0"/>
        <v>102563201</v>
      </c>
      <c r="U5" s="89">
        <f t="shared" si="1"/>
        <v>12003500</v>
      </c>
      <c r="V5" s="58" t="s">
        <v>50</v>
      </c>
      <c r="W5" s="91">
        <f>$P5*J5*(1+[2]Fastlønn!$M$1)</f>
        <v>879459.83999999985</v>
      </c>
      <c r="X5" s="91">
        <f>$P5*K5*(1+[2]Fastlønn!$M$1)</f>
        <v>0</v>
      </c>
      <c r="Y5" s="91">
        <f>$P5*L5*(1+[2]Fastlønn!$M$1)</f>
        <v>0</v>
      </c>
      <c r="Z5" s="91">
        <f>$P5*M5*(1+[2]Fastlønn!$M$1)</f>
        <v>0</v>
      </c>
      <c r="AA5" s="91">
        <f>$P5*N5*(1+[2]Fastlønn!$M$1)</f>
        <v>0</v>
      </c>
      <c r="AB5" s="50"/>
      <c r="AC5" s="91">
        <f>IF(W5,W5*[2]Tabeller!$R$14,)</f>
        <v>95335.343025424809</v>
      </c>
      <c r="AD5" s="91">
        <f>IF(X5,X5*[2]Tabeller!$R$14,)</f>
        <v>0</v>
      </c>
      <c r="AE5" s="91">
        <f>IF(Y5,Y5*[2]Tabeller!$R$14,)</f>
        <v>0</v>
      </c>
      <c r="AF5" s="91">
        <f>IF(Z5,Z5*[2]Tabeller!$R$14,)</f>
        <v>0</v>
      </c>
      <c r="AG5" s="91">
        <f>IF(AA5,AA5*[2]Tabeller!$R$14,)</f>
        <v>0</v>
      </c>
      <c r="AH5" s="51"/>
      <c r="AI5" s="91">
        <f>IF(AND(J5&gt;[2]Tabeller!$N$7),W5*[2]Tabeller!$R$15,)</f>
        <v>98006.084904505857</v>
      </c>
      <c r="AJ5" s="91">
        <f>IF(AND(K5&gt;[2]Tabeller!$N$7),X5*[2]Tabeller!$R$15,)</f>
        <v>0</v>
      </c>
      <c r="AK5" s="91">
        <f>IF(AND(L5&gt;[2]Tabeller!$N$7),Y5*[2]Tabeller!$R$15,)</f>
        <v>0</v>
      </c>
      <c r="AL5" s="91">
        <f>IF(AND(M5&gt;[2]Tabeller!$N$7),Z5*[2]Tabeller!$R$15,)</f>
        <v>0</v>
      </c>
      <c r="AM5" s="91">
        <f>IF(AND(N5&gt;[2]Tabeller!$N$7),AA5*[2]Tabeller!$R$15,)</f>
        <v>0</v>
      </c>
      <c r="AN5" s="60"/>
      <c r="AO5" s="91">
        <f>IF(J5,W5*[2]Tabeller!$R$16,)</f>
        <v>139280.16939299434</v>
      </c>
      <c r="AP5" s="91">
        <f>IF(K5,X5*[2]Tabeller!$R$16,)</f>
        <v>0</v>
      </c>
      <c r="AQ5" s="91">
        <f>IF(L5,Y5*[2]Tabeller!$R$16,)</f>
        <v>0</v>
      </c>
      <c r="AR5" s="91">
        <f>IF(M5,Z5*[2]Tabeller!$R$16,)</f>
        <v>0</v>
      </c>
      <c r="AS5" s="91">
        <f>IF(N5,AA5*[2]Tabeller!$R$16,)</f>
        <v>0</v>
      </c>
      <c r="AT5" s="69"/>
      <c r="AU5" s="92">
        <f t="shared" si="2"/>
        <v>237286.25429750019</v>
      </c>
      <c r="AV5" s="92">
        <f t="shared" si="3"/>
        <v>0</v>
      </c>
      <c r="AW5" s="92">
        <f t="shared" si="4"/>
        <v>0</v>
      </c>
      <c r="AX5" s="92">
        <f t="shared" si="5"/>
        <v>0</v>
      </c>
      <c r="AY5" s="92">
        <f t="shared" si="6"/>
        <v>0</v>
      </c>
      <c r="AZ5" s="50"/>
    </row>
    <row r="6" spans="1:52" x14ac:dyDescent="0.25">
      <c r="A6" s="82">
        <v>12003500</v>
      </c>
      <c r="B6" s="81">
        <v>102563</v>
      </c>
      <c r="C6" s="115">
        <f>'2023'!D11</f>
        <v>102563301</v>
      </c>
      <c r="D6" s="80"/>
      <c r="E6" s="80">
        <v>66</v>
      </c>
      <c r="F6" s="93"/>
      <c r="G6" s="84"/>
      <c r="H6" s="85"/>
      <c r="I6" s="86"/>
      <c r="J6" s="87">
        <f>('2023'!M11+'2023'!M12+'2023'!M13)/Kontering!P6/1.2</f>
        <v>3300.3022974607015</v>
      </c>
      <c r="K6" s="87"/>
      <c r="L6" s="87"/>
      <c r="M6" s="87"/>
      <c r="N6" s="87"/>
      <c r="O6" s="65"/>
      <c r="P6" s="88">
        <f>IF($E6,VLOOKUP($E6,[1]Tabeller!CI$1:CJ$65536,2,FALSE),)</f>
        <v>296.87179487179486</v>
      </c>
      <c r="Q6" s="56"/>
      <c r="R6" s="89">
        <f t="shared" si="7"/>
        <v>12003500</v>
      </c>
      <c r="S6" s="138">
        <f t="shared" si="8"/>
        <v>102563</v>
      </c>
      <c r="T6" s="90">
        <f t="shared" si="0"/>
        <v>102563301</v>
      </c>
      <c r="U6" s="89">
        <f t="shared" si="1"/>
        <v>12003500</v>
      </c>
      <c r="V6" s="58" t="s">
        <v>50</v>
      </c>
      <c r="W6" s="91">
        <f>$P6*J6*(1+[2]Fastlønn!$M$1)</f>
        <v>1004260.8333333334</v>
      </c>
      <c r="X6" s="91">
        <f>$P6*K6*(1+[2]Fastlønn!$M$1)</f>
        <v>0</v>
      </c>
      <c r="Y6" s="91">
        <f>$P6*L6*(1+[2]Fastlønn!$M$1)</f>
        <v>0</v>
      </c>
      <c r="Z6" s="91">
        <f>$P6*M6*(1+[2]Fastlønn!$M$1)</f>
        <v>0</v>
      </c>
      <c r="AA6" s="91">
        <f>$P6*N6*(1+[2]Fastlønn!$M$1)</f>
        <v>0</v>
      </c>
      <c r="AB6" s="50"/>
      <c r="AC6" s="91">
        <f>IF(W6,W6*[2]Tabeller!$R$14,)</f>
        <v>108864.0398097454</v>
      </c>
      <c r="AD6" s="91">
        <f>IF(X6,X6*[2]Tabeller!$R$14,)</f>
        <v>0</v>
      </c>
      <c r="AE6" s="91">
        <f>IF(Y6,Y6*[2]Tabeller!$R$14,)</f>
        <v>0</v>
      </c>
      <c r="AF6" s="91">
        <f>IF(Z6,Z6*[2]Tabeller!$R$14,)</f>
        <v>0</v>
      </c>
      <c r="AG6" s="91">
        <f>IF(AA6,AA6*[2]Tabeller!$R$14,)</f>
        <v>0</v>
      </c>
      <c r="AH6" s="51"/>
      <c r="AI6" s="91">
        <f>IF(AND(J6&gt;[2]Tabeller!$N$7),W6*[2]Tabeller!$R$15,)</f>
        <v>111913.77709519572</v>
      </c>
      <c r="AJ6" s="91">
        <f>IF(AND(K6&gt;[2]Tabeller!$N$7),X6*[2]Tabeller!$R$15,)</f>
        <v>0</v>
      </c>
      <c r="AK6" s="91">
        <f>IF(AND(L6&gt;[2]Tabeller!$N$7),Y6*[2]Tabeller!$R$15,)</f>
        <v>0</v>
      </c>
      <c r="AL6" s="91">
        <f>IF(AND(M6&gt;[2]Tabeller!$N$7),Z6*[2]Tabeller!$R$15,)</f>
        <v>0</v>
      </c>
      <c r="AM6" s="91">
        <f>IF(AND(N6&gt;[2]Tabeller!$N$7),AA6*[2]Tabeller!$R$15,)</f>
        <v>0</v>
      </c>
      <c r="AN6" s="60"/>
      <c r="AO6" s="91">
        <f>IF(J6,W6*[2]Tabeller!$R$16,)</f>
        <v>159044.91896004751</v>
      </c>
      <c r="AP6" s="91">
        <f>IF(K6,X6*[2]Tabeller!$R$16,)</f>
        <v>0</v>
      </c>
      <c r="AQ6" s="91">
        <f>IF(L6,Y6*[2]Tabeller!$R$16,)</f>
        <v>0</v>
      </c>
      <c r="AR6" s="91">
        <f>IF(M6,Z6*[2]Tabeller!$R$16,)</f>
        <v>0</v>
      </c>
      <c r="AS6" s="91">
        <f>IF(N6,AA6*[2]Tabeller!$R$16,)</f>
        <v>0</v>
      </c>
      <c r="AT6" s="69"/>
      <c r="AU6" s="92">
        <f t="shared" si="2"/>
        <v>270958.69605524326</v>
      </c>
      <c r="AV6" s="92">
        <f t="shared" si="3"/>
        <v>0</v>
      </c>
      <c r="AW6" s="92">
        <f t="shared" si="4"/>
        <v>0</v>
      </c>
      <c r="AX6" s="92">
        <f t="shared" si="5"/>
        <v>0</v>
      </c>
      <c r="AY6" s="92">
        <f t="shared" si="6"/>
        <v>0</v>
      </c>
      <c r="AZ6" s="50"/>
    </row>
    <row r="7" spans="1:52" x14ac:dyDescent="0.25">
      <c r="A7" s="82">
        <v>12003500</v>
      </c>
      <c r="B7" s="81">
        <v>102563</v>
      </c>
      <c r="C7" s="115">
        <f>'2023'!D15</f>
        <v>102563401</v>
      </c>
      <c r="D7" s="82"/>
      <c r="E7" s="80">
        <v>66</v>
      </c>
      <c r="F7" s="93"/>
      <c r="G7" s="84"/>
      <c r="H7" s="85"/>
      <c r="I7" s="86"/>
      <c r="J7" s="87">
        <f>('2023'!M14+'2023'!M15+'2023'!M16)/Kontering!P7/1.2</f>
        <v>2718.2693470374847</v>
      </c>
      <c r="K7" s="87"/>
      <c r="L7" s="87"/>
      <c r="M7" s="87"/>
      <c r="N7" s="87"/>
      <c r="O7" s="65"/>
      <c r="P7" s="88">
        <f>IF($E7,VLOOKUP($E7,[1]Tabeller!CI$1:CJ$65536,2,FALSE),)</f>
        <v>296.87179487179486</v>
      </c>
      <c r="Q7" s="56"/>
      <c r="R7" s="89">
        <f t="shared" si="7"/>
        <v>12003500</v>
      </c>
      <c r="S7" s="138">
        <f t="shared" si="8"/>
        <v>102563</v>
      </c>
      <c r="T7" s="90">
        <f t="shared" si="0"/>
        <v>102563401</v>
      </c>
      <c r="U7" s="89">
        <f t="shared" si="1"/>
        <v>12003500</v>
      </c>
      <c r="V7" s="58" t="s">
        <v>50</v>
      </c>
      <c r="W7" s="91">
        <f>$P7*J7*(1+[2]Fastlønn!$M$1)</f>
        <v>827151.93749999977</v>
      </c>
      <c r="X7" s="91">
        <f>$P7*K7*(1+[2]Fastlønn!$M$1)</f>
        <v>0</v>
      </c>
      <c r="Y7" s="91">
        <f>$P7*L7*(1+[2]Fastlønn!$M$1)</f>
        <v>0</v>
      </c>
      <c r="Z7" s="91">
        <f>$P7*M7*(1+[2]Fastlønn!$M$1)</f>
        <v>0</v>
      </c>
      <c r="AA7" s="91">
        <f>$P7*N7*(1+[2]Fastlønn!$M$1)</f>
        <v>0</v>
      </c>
      <c r="AB7" s="50"/>
      <c r="AC7" s="91">
        <f>IF(W7,W7*[2]Tabeller!$R$14,)</f>
        <v>89665.053603479188</v>
      </c>
      <c r="AD7" s="91">
        <f>IF(X7,X7*[2]Tabeller!$R$14,)</f>
        <v>0</v>
      </c>
      <c r="AE7" s="91">
        <f>IF(Y7,Y7*[2]Tabeller!$R$14,)</f>
        <v>0</v>
      </c>
      <c r="AF7" s="91">
        <f>IF(Z7,Z7*[2]Tabeller!$R$14,)</f>
        <v>0</v>
      </c>
      <c r="AG7" s="91">
        <f>IF(AA7,AA7*[2]Tabeller!$R$14,)</f>
        <v>0</v>
      </c>
      <c r="AH7" s="51"/>
      <c r="AI7" s="91">
        <f>IF(AND(J7&gt;[2]Tabeller!$N$7),W7*[2]Tabeller!$R$15,)</f>
        <v>92176.946949108577</v>
      </c>
      <c r="AJ7" s="91">
        <f>IF(AND(K7&gt;[2]Tabeller!$N$7),X7*[2]Tabeller!$R$15,)</f>
        <v>0</v>
      </c>
      <c r="AK7" s="91">
        <f>IF(AND(L7&gt;[2]Tabeller!$N$7),Y7*[2]Tabeller!$R$15,)</f>
        <v>0</v>
      </c>
      <c r="AL7" s="91">
        <f>IF(AND(M7&gt;[2]Tabeller!$N$7),Z7*[2]Tabeller!$R$15,)</f>
        <v>0</v>
      </c>
      <c r="AM7" s="91">
        <f>IF(AND(N7&gt;[2]Tabeller!$N$7),AA7*[2]Tabeller!$R$15,)</f>
        <v>0</v>
      </c>
      <c r="AN7" s="60"/>
      <c r="AO7" s="91">
        <f>IF(J7,W7*[2]Tabeller!$R$16,)</f>
        <v>130996.16006200289</v>
      </c>
      <c r="AP7" s="91">
        <f>IF(K7,X7*[2]Tabeller!$R$16,)</f>
        <v>0</v>
      </c>
      <c r="AQ7" s="91">
        <f>IF(L7,Y7*[2]Tabeller!$R$16,)</f>
        <v>0</v>
      </c>
      <c r="AR7" s="91">
        <f>IF(M7,Z7*[2]Tabeller!$R$16,)</f>
        <v>0</v>
      </c>
      <c r="AS7" s="91">
        <f>IF(N7,AA7*[2]Tabeller!$R$16,)</f>
        <v>0</v>
      </c>
      <c r="AT7" s="69"/>
      <c r="AU7" s="92">
        <f t="shared" si="2"/>
        <v>223173.10701111145</v>
      </c>
      <c r="AV7" s="92">
        <f t="shared" si="3"/>
        <v>0</v>
      </c>
      <c r="AW7" s="92">
        <f t="shared" si="4"/>
        <v>0</v>
      </c>
      <c r="AX7" s="92">
        <f t="shared" si="5"/>
        <v>0</v>
      </c>
      <c r="AY7" s="92">
        <f t="shared" si="6"/>
        <v>0</v>
      </c>
      <c r="AZ7" s="50"/>
    </row>
    <row r="8" spans="1:52" x14ac:dyDescent="0.25">
      <c r="A8" s="82">
        <v>12003500</v>
      </c>
      <c r="B8" s="81">
        <v>102563</v>
      </c>
      <c r="C8" s="115">
        <f>'2023'!D10</f>
        <v>102563202</v>
      </c>
      <c r="D8" s="80"/>
      <c r="E8" s="80">
        <v>66</v>
      </c>
      <c r="F8" s="93"/>
      <c r="G8" s="84"/>
      <c r="H8" s="85"/>
      <c r="I8" s="86"/>
      <c r="J8" s="87">
        <f>'2023'!M10/Kontering!P8/1.2</f>
        <v>705.60761789600974</v>
      </c>
      <c r="K8" s="87"/>
      <c r="L8" s="87"/>
      <c r="M8" s="87"/>
      <c r="N8" s="87"/>
      <c r="O8" s="65"/>
      <c r="P8" s="88">
        <f>IF($E8,VLOOKUP($E8,[1]Tabeller!CI$1:CJ$65536,2,FALSE),)</f>
        <v>296.87179487179486</v>
      </c>
      <c r="Q8" s="56"/>
      <c r="R8" s="89">
        <f t="shared" si="7"/>
        <v>12003500</v>
      </c>
      <c r="S8" s="138">
        <f t="shared" si="8"/>
        <v>102563</v>
      </c>
      <c r="T8" s="90">
        <f t="shared" si="0"/>
        <v>102563202</v>
      </c>
      <c r="U8" s="89">
        <f t="shared" si="1"/>
        <v>12003500</v>
      </c>
      <c r="V8" s="58" t="s">
        <v>50</v>
      </c>
      <c r="W8" s="91">
        <f>$P8*J8*(1+[2]Fastlønn!$M$1)</f>
        <v>214711.87499999997</v>
      </c>
      <c r="X8" s="91">
        <f>$P8*K8*(1+[2]Fastlønn!$M$1)</f>
        <v>0</v>
      </c>
      <c r="Y8" s="91">
        <f>$P8*L8*(1+[2]Fastlønn!$M$1)</f>
        <v>0</v>
      </c>
      <c r="Z8" s="91">
        <f>$P8*M8*(1+[2]Fastlønn!$M$1)</f>
        <v>0</v>
      </c>
      <c r="AA8" s="91">
        <f>$P8*N8*(1+[2]Fastlønn!$M$1)</f>
        <v>0</v>
      </c>
      <c r="AB8" s="50"/>
      <c r="AC8" s="91">
        <f>IF(W8,W8*[2]Tabeller!$R$14,)</f>
        <v>23275.230230816604</v>
      </c>
      <c r="AD8" s="91">
        <f>IF(X8,X8*[2]Tabeller!$R$14,)</f>
        <v>0</v>
      </c>
      <c r="AE8" s="91">
        <f>IF(Y8,Y8*[2]Tabeller!$R$14,)</f>
        <v>0</v>
      </c>
      <c r="AF8" s="91">
        <f>IF(Z8,Z8*[2]Tabeller!$R$14,)</f>
        <v>0</v>
      </c>
      <c r="AG8" s="91">
        <f>IF(AA8,AA8*[2]Tabeller!$R$14,)</f>
        <v>0</v>
      </c>
      <c r="AH8" s="51"/>
      <c r="AI8" s="91">
        <f>IF(AND(J8&gt;[2]Tabeller!$N$7),W8*[2]Tabeller!$R$15,)</f>
        <v>23927.266822389127</v>
      </c>
      <c r="AJ8" s="91">
        <f>IF(AND(K8&gt;[2]Tabeller!$N$7),X8*[2]Tabeller!$R$15,)</f>
        <v>0</v>
      </c>
      <c r="AK8" s="91">
        <f>IF(AND(L8&gt;[2]Tabeller!$N$7),Y8*[2]Tabeller!$R$15,)</f>
        <v>0</v>
      </c>
      <c r="AL8" s="91">
        <f>IF(AND(M8&gt;[2]Tabeller!$N$7),Z8*[2]Tabeller!$R$15,)</f>
        <v>0</v>
      </c>
      <c r="AM8" s="91">
        <f>IF(AND(N8&gt;[2]Tabeller!$N$7),AA8*[2]Tabeller!$R$15,)</f>
        <v>0</v>
      </c>
      <c r="AN8" s="60"/>
      <c r="AO8" s="91">
        <f>IF(J8,W8*[2]Tabeller!$R$16,)</f>
        <v>34003.94760571151</v>
      </c>
      <c r="AP8" s="91">
        <f>IF(K8,X8*[2]Tabeller!$R$16,)</f>
        <v>0</v>
      </c>
      <c r="AQ8" s="91">
        <f>IF(L8,Y8*[2]Tabeller!$R$16,)</f>
        <v>0</v>
      </c>
      <c r="AR8" s="91">
        <f>IF(M8,Z8*[2]Tabeller!$R$16,)</f>
        <v>0</v>
      </c>
      <c r="AS8" s="91">
        <f>IF(N8,AA8*[2]Tabeller!$R$16,)</f>
        <v>0</v>
      </c>
      <c r="AT8" s="69"/>
      <c r="AU8" s="92">
        <f t="shared" si="2"/>
        <v>57931.214428100633</v>
      </c>
      <c r="AV8" s="92">
        <f t="shared" si="3"/>
        <v>0</v>
      </c>
      <c r="AW8" s="92">
        <f t="shared" si="4"/>
        <v>0</v>
      </c>
      <c r="AX8" s="92">
        <f t="shared" si="5"/>
        <v>0</v>
      </c>
      <c r="AY8" s="92">
        <f t="shared" si="6"/>
        <v>0</v>
      </c>
      <c r="AZ8" s="50"/>
    </row>
    <row r="9" spans="1:52" x14ac:dyDescent="0.25">
      <c r="A9" s="82">
        <v>12003500</v>
      </c>
      <c r="B9" s="81">
        <v>102563</v>
      </c>
      <c r="C9" s="115">
        <f>'2023'!D17</f>
        <v>102563503</v>
      </c>
      <c r="D9" s="80"/>
      <c r="E9" s="80">
        <v>66</v>
      </c>
      <c r="F9" s="93"/>
      <c r="G9" s="84"/>
      <c r="H9" s="85"/>
      <c r="I9" s="86"/>
      <c r="J9" s="87">
        <f>'2023'!M17/Kontering!P9/1.2</f>
        <v>3481.6656590084649</v>
      </c>
      <c r="K9" s="87"/>
      <c r="L9" s="87"/>
      <c r="M9" s="87"/>
      <c r="N9" s="87"/>
      <c r="O9" s="65"/>
      <c r="P9" s="88">
        <f>IF($E9,VLOOKUP($E9,[1]Tabeller!CI$1:CJ$65536,2,FALSE),)</f>
        <v>296.87179487179486</v>
      </c>
      <c r="Q9" s="56"/>
      <c r="R9" s="89">
        <f t="shared" si="7"/>
        <v>12003500</v>
      </c>
      <c r="S9" s="138">
        <f t="shared" si="8"/>
        <v>102563</v>
      </c>
      <c r="T9" s="90">
        <f t="shared" si="0"/>
        <v>102563503</v>
      </c>
      <c r="U9" s="89">
        <f t="shared" si="1"/>
        <v>12003500</v>
      </c>
      <c r="V9" s="58" t="s">
        <v>50</v>
      </c>
      <c r="W9" s="91">
        <f>$P9*J9*(1+[2]Fastlønn!$M$1)</f>
        <v>1059448.5416666667</v>
      </c>
      <c r="X9" s="91">
        <f>$P9*K9*(1+[2]Fastlønn!$M$1)</f>
        <v>0</v>
      </c>
      <c r="Y9" s="91">
        <f>$P9*L9*(1+[2]Fastlønn!$M$1)</f>
        <v>0</v>
      </c>
      <c r="Z9" s="91">
        <f>$P9*M9*(1+[2]Fastlønn!$M$1)</f>
        <v>0</v>
      </c>
      <c r="AA9" s="91">
        <f>$P9*N9*(1+[2]Fastlønn!$M$1)</f>
        <v>0</v>
      </c>
      <c r="AB9" s="50"/>
      <c r="AC9" s="91">
        <f>IF(W9,W9*[2]Tabeller!$R$14,)</f>
        <v>114846.50639371749</v>
      </c>
      <c r="AD9" s="91">
        <f>IF(X9,X9*[2]Tabeller!$R$14,)</f>
        <v>0</v>
      </c>
      <c r="AE9" s="91">
        <f>IF(Y9,Y9*[2]Tabeller!$R$14,)</f>
        <v>0</v>
      </c>
      <c r="AF9" s="91">
        <f>IF(Z9,Z9*[2]Tabeller!$R$14,)</f>
        <v>0</v>
      </c>
      <c r="AG9" s="91">
        <f>IF(AA9,AA9*[2]Tabeller!$R$14,)</f>
        <v>0</v>
      </c>
      <c r="AH9" s="51"/>
      <c r="AI9" s="91">
        <f>IF(AND(J9&gt;[2]Tabeller!$N$7),W9*[2]Tabeller!$R$15,)</f>
        <v>118063.83760120107</v>
      </c>
      <c r="AJ9" s="91">
        <f>IF(AND(K9&gt;[2]Tabeller!$N$7),X9*[2]Tabeller!$R$15,)</f>
        <v>0</v>
      </c>
      <c r="AK9" s="91">
        <f>IF(AND(L9&gt;[2]Tabeller!$N$7),Y9*[2]Tabeller!$R$15,)</f>
        <v>0</v>
      </c>
      <c r="AL9" s="91">
        <f>IF(AND(M9&gt;[2]Tabeller!$N$7),Z9*[2]Tabeller!$R$15,)</f>
        <v>0</v>
      </c>
      <c r="AM9" s="91">
        <f>IF(AND(N9&gt;[2]Tabeller!$N$7),AA9*[2]Tabeller!$R$15,)</f>
        <v>0</v>
      </c>
      <c r="AN9" s="60"/>
      <c r="AO9" s="91">
        <f>IF(J9,W9*[2]Tabeller!$R$16,)</f>
        <v>167785.00351590151</v>
      </c>
      <c r="AP9" s="91">
        <f>IF(K9,X9*[2]Tabeller!$R$16,)</f>
        <v>0</v>
      </c>
      <c r="AQ9" s="91">
        <f>IF(L9,Y9*[2]Tabeller!$R$16,)</f>
        <v>0</v>
      </c>
      <c r="AR9" s="91">
        <f>IF(M9,Z9*[2]Tabeller!$R$16,)</f>
        <v>0</v>
      </c>
      <c r="AS9" s="91">
        <f>IF(N9,AA9*[2]Tabeller!$R$16,)</f>
        <v>0</v>
      </c>
      <c r="AT9" s="69"/>
      <c r="AU9" s="92">
        <f t="shared" si="2"/>
        <v>285848.84111710259</v>
      </c>
      <c r="AV9" s="92">
        <f t="shared" si="3"/>
        <v>0</v>
      </c>
      <c r="AW9" s="92">
        <f t="shared" si="4"/>
        <v>0</v>
      </c>
      <c r="AX9" s="92">
        <f t="shared" si="5"/>
        <v>0</v>
      </c>
      <c r="AY9" s="92">
        <f t="shared" si="6"/>
        <v>0</v>
      </c>
      <c r="AZ9" s="50"/>
    </row>
    <row r="10" spans="1:52" x14ac:dyDescent="0.25">
      <c r="A10" s="82">
        <v>12003500</v>
      </c>
      <c r="B10" s="81">
        <v>102563</v>
      </c>
      <c r="C10" s="115">
        <f>'2023'!D18</f>
        <v>102563504</v>
      </c>
      <c r="D10" s="80"/>
      <c r="E10" s="80">
        <v>66</v>
      </c>
      <c r="F10" s="93"/>
      <c r="G10" s="84"/>
      <c r="H10" s="85"/>
      <c r="I10" s="86"/>
      <c r="J10" s="87">
        <f>'2023'!M18/Kontering!P10/1.2</f>
        <v>573.87286232509939</v>
      </c>
      <c r="K10" s="87"/>
      <c r="L10" s="87"/>
      <c r="M10" s="87"/>
      <c r="N10" s="87"/>
      <c r="O10" s="65"/>
      <c r="P10" s="88">
        <f>IF($E10,VLOOKUP($E10,[1]Tabeller!CI$1:CJ$65536,2,FALSE),)</f>
        <v>296.87179487179486</v>
      </c>
      <c r="Q10" s="56"/>
      <c r="R10" s="89">
        <f t="shared" si="7"/>
        <v>12003500</v>
      </c>
      <c r="S10" s="138">
        <f t="shared" si="8"/>
        <v>102563</v>
      </c>
      <c r="T10" s="90">
        <f t="shared" si="0"/>
        <v>102563504</v>
      </c>
      <c r="U10" s="89">
        <f t="shared" si="1"/>
        <v>12003500</v>
      </c>
      <c r="V10" s="58" t="s">
        <v>50</v>
      </c>
      <c r="W10" s="91">
        <f>$P10*J10*(1+[2]Fastlønn!$M$1)</f>
        <v>174625.83333333334</v>
      </c>
      <c r="X10" s="91">
        <f>$P10*K10*(1+[2]Fastlønn!$M$1)</f>
        <v>0</v>
      </c>
      <c r="Y10" s="91">
        <f>$P10*L10*(1+[2]Fastlønn!$M$1)</f>
        <v>0</v>
      </c>
      <c r="Z10" s="91">
        <f>$P10*M10*(1+[2]Fastlønn!$M$1)</f>
        <v>0</v>
      </c>
      <c r="AA10" s="91">
        <f>$P10*N10*(1+[2]Fastlønn!$M$1)</f>
        <v>0</v>
      </c>
      <c r="AB10" s="50"/>
      <c r="AC10" s="91">
        <f>IF(W10,W10*[2]Tabeller!$R$14,)</f>
        <v>18929.816877066267</v>
      </c>
      <c r="AD10" s="91">
        <f>IF(X10,X10*[2]Tabeller!$R$14,)</f>
        <v>0</v>
      </c>
      <c r="AE10" s="91">
        <f>IF(Y10,Y10*[2]Tabeller!$R$14,)</f>
        <v>0</v>
      </c>
      <c r="AF10" s="91">
        <f>IF(Z10,Z10*[2]Tabeller!$R$14,)</f>
        <v>0</v>
      </c>
      <c r="AG10" s="91">
        <f>IF(AA10,AA10*[2]Tabeller!$R$14,)</f>
        <v>0</v>
      </c>
      <c r="AH10" s="51"/>
      <c r="AI10" s="91">
        <f>IF(AND(J10&gt;[2]Tabeller!$N$7),W10*[2]Tabeller!$R$15,)</f>
        <v>19460.12025766493</v>
      </c>
      <c r="AJ10" s="91">
        <f>IF(AND(K10&gt;[2]Tabeller!$N$7),X10*[2]Tabeller!$R$15,)</f>
        <v>0</v>
      </c>
      <c r="AK10" s="91">
        <f>IF(AND(L10&gt;[2]Tabeller!$N$7),Y10*[2]Tabeller!$R$15,)</f>
        <v>0</v>
      </c>
      <c r="AL10" s="91">
        <f>IF(AND(M10&gt;[2]Tabeller!$N$7),Z10*[2]Tabeller!$R$15,)</f>
        <v>0</v>
      </c>
      <c r="AM10" s="91">
        <f>IF(AND(N10&gt;[2]Tabeller!$N$7),AA10*[2]Tabeller!$R$15,)</f>
        <v>0</v>
      </c>
      <c r="AN10" s="60"/>
      <c r="AO10" s="91">
        <f>IF(J10,W10*[2]Tabeller!$R$16,)</f>
        <v>27655.515966549956</v>
      </c>
      <c r="AP10" s="91">
        <f>IF(K10,X10*[2]Tabeller!$R$16,)</f>
        <v>0</v>
      </c>
      <c r="AQ10" s="91">
        <f>IF(L10,Y10*[2]Tabeller!$R$16,)</f>
        <v>0</v>
      </c>
      <c r="AR10" s="91">
        <f>IF(M10,Z10*[2]Tabeller!$R$16,)</f>
        <v>0</v>
      </c>
      <c r="AS10" s="91">
        <f>IF(N10,AA10*[2]Tabeller!$R$16,)</f>
        <v>0</v>
      </c>
      <c r="AT10" s="69"/>
      <c r="AU10" s="92">
        <f t="shared" si="2"/>
        <v>47115.63622421489</v>
      </c>
      <c r="AV10" s="92">
        <f t="shared" si="3"/>
        <v>0</v>
      </c>
      <c r="AW10" s="92">
        <f t="shared" si="4"/>
        <v>0</v>
      </c>
      <c r="AX10" s="92">
        <f t="shared" si="5"/>
        <v>0</v>
      </c>
      <c r="AY10" s="92">
        <f t="shared" si="6"/>
        <v>0</v>
      </c>
      <c r="AZ10" s="50"/>
    </row>
    <row r="11" spans="1:52" x14ac:dyDescent="0.25">
      <c r="A11" s="82">
        <v>12003500</v>
      </c>
      <c r="B11" s="81">
        <v>102563</v>
      </c>
      <c r="C11" s="115">
        <f>'2023'!D19</f>
        <v>102563501</v>
      </c>
      <c r="D11" s="80"/>
      <c r="E11" s="80">
        <v>66</v>
      </c>
      <c r="F11" s="93"/>
      <c r="G11" s="84"/>
      <c r="H11" s="85"/>
      <c r="I11" s="86"/>
      <c r="J11" s="87">
        <f>'2023'!M19/Kontering!P11/1.2</f>
        <v>2419.226118500605</v>
      </c>
      <c r="K11" s="87"/>
      <c r="L11" s="87"/>
      <c r="M11" s="87"/>
      <c r="N11" s="87"/>
      <c r="O11" s="65"/>
      <c r="P11" s="88">
        <f>IF($E11,VLOOKUP($E11,[1]Tabeller!CI$1:CJ$65536,2,FALSE),)</f>
        <v>296.87179487179486</v>
      </c>
      <c r="Q11" s="56"/>
      <c r="R11" s="89">
        <f t="shared" si="7"/>
        <v>12003500</v>
      </c>
      <c r="S11" s="138">
        <f t="shared" si="8"/>
        <v>102563</v>
      </c>
      <c r="T11" s="90">
        <f t="shared" si="0"/>
        <v>102563501</v>
      </c>
      <c r="U11" s="89">
        <f t="shared" si="1"/>
        <v>12003500</v>
      </c>
      <c r="V11" s="58" t="s">
        <v>50</v>
      </c>
      <c r="W11" s="91">
        <f>$P11*J11*(1+[2]Fastlønn!$M$1)</f>
        <v>736155</v>
      </c>
      <c r="X11" s="91">
        <f>$P11*K11*(1+[2]Fastlønn!$M$1)</f>
        <v>0</v>
      </c>
      <c r="Y11" s="91">
        <f>$P11*L11*(1+[2]Fastlønn!$M$1)</f>
        <v>0</v>
      </c>
      <c r="Z11" s="91">
        <f>$P11*M11*(1+[2]Fastlønn!$M$1)</f>
        <v>0</v>
      </c>
      <c r="AA11" s="91">
        <f>$P11*N11*(1+[2]Fastlønn!$M$1)</f>
        <v>0</v>
      </c>
      <c r="AB11" s="50"/>
      <c r="AC11" s="91">
        <f>IF(W11,W11*[2]Tabeller!$R$14,)</f>
        <v>79800.789362799798</v>
      </c>
      <c r="AD11" s="91">
        <f>IF(X11,X11*[2]Tabeller!$R$14,)</f>
        <v>0</v>
      </c>
      <c r="AE11" s="91">
        <f>IF(Y11,Y11*[2]Tabeller!$R$14,)</f>
        <v>0</v>
      </c>
      <c r="AF11" s="91">
        <f>IF(Z11,Z11*[2]Tabeller!$R$14,)</f>
        <v>0</v>
      </c>
      <c r="AG11" s="91">
        <f>IF(AA11,AA11*[2]Tabeller!$R$14,)</f>
        <v>0</v>
      </c>
      <c r="AH11" s="51"/>
      <c r="AI11" s="91">
        <f>IF(AND(J11&gt;[2]Tabeller!$N$7),W11*[2]Tabeller!$R$15,)</f>
        <v>82036.343391048445</v>
      </c>
      <c r="AJ11" s="91">
        <f>IF(AND(K11&gt;[2]Tabeller!$N$7),X11*[2]Tabeller!$R$15,)</f>
        <v>0</v>
      </c>
      <c r="AK11" s="91">
        <f>IF(AND(L11&gt;[2]Tabeller!$N$7),Y11*[2]Tabeller!$R$15,)</f>
        <v>0</v>
      </c>
      <c r="AL11" s="91">
        <f>IF(AND(M11&gt;[2]Tabeller!$N$7),Z11*[2]Tabeller!$R$15,)</f>
        <v>0</v>
      </c>
      <c r="AM11" s="91">
        <f>IF(AND(N11&gt;[2]Tabeller!$N$7),AA11*[2]Tabeller!$R$15,)</f>
        <v>0</v>
      </c>
      <c r="AN11" s="60"/>
      <c r="AO11" s="91">
        <f>IF(J11,W11*[2]Tabeller!$R$16,)</f>
        <v>116584.96321958234</v>
      </c>
      <c r="AP11" s="91">
        <f>IF(K11,X11*[2]Tabeller!$R$16,)</f>
        <v>0</v>
      </c>
      <c r="AQ11" s="91">
        <f>IF(L11,Y11*[2]Tabeller!$R$16,)</f>
        <v>0</v>
      </c>
      <c r="AR11" s="91">
        <f>IF(M11,Z11*[2]Tabeller!$R$16,)</f>
        <v>0</v>
      </c>
      <c r="AS11" s="91">
        <f>IF(N11,AA11*[2]Tabeller!$R$16,)</f>
        <v>0</v>
      </c>
      <c r="AT11" s="69"/>
      <c r="AU11" s="92">
        <f t="shared" si="2"/>
        <v>198621.30661063077</v>
      </c>
      <c r="AV11" s="92">
        <f t="shared" si="3"/>
        <v>0</v>
      </c>
      <c r="AW11" s="92">
        <f t="shared" si="4"/>
        <v>0</v>
      </c>
      <c r="AX11" s="92">
        <f t="shared" si="5"/>
        <v>0</v>
      </c>
      <c r="AY11" s="92">
        <f t="shared" si="6"/>
        <v>0</v>
      </c>
      <c r="AZ11" s="50"/>
    </row>
    <row r="12" spans="1:52" x14ac:dyDescent="0.25">
      <c r="A12" s="82">
        <v>12003500</v>
      </c>
      <c r="B12" s="81">
        <v>102563</v>
      </c>
      <c r="C12" s="115">
        <f>'2023'!D20</f>
        <v>102563502</v>
      </c>
      <c r="D12" s="80"/>
      <c r="E12" s="80">
        <v>66</v>
      </c>
      <c r="F12" s="93"/>
      <c r="G12" s="84"/>
      <c r="H12" s="85"/>
      <c r="I12" s="86"/>
      <c r="J12" s="87">
        <f>('2023'!M20+'2023'!M21)/Kontering!P12/1.2</f>
        <v>4344.8048022110906</v>
      </c>
      <c r="K12" s="87"/>
      <c r="L12" s="87"/>
      <c r="M12" s="87"/>
      <c r="N12" s="87"/>
      <c r="O12" s="65"/>
      <c r="P12" s="88">
        <f>IF($E12,VLOOKUP($E12,[1]Tabeller!CI$1:CJ$65536,2,FALSE),)</f>
        <v>296.87179487179486</v>
      </c>
      <c r="Q12" s="56"/>
      <c r="R12" s="89">
        <f t="shared" si="7"/>
        <v>12003500</v>
      </c>
      <c r="S12" s="138">
        <f t="shared" si="8"/>
        <v>102563</v>
      </c>
      <c r="T12" s="90">
        <f t="shared" si="0"/>
        <v>102563502</v>
      </c>
      <c r="U12" s="89">
        <f t="shared" si="1"/>
        <v>12003500</v>
      </c>
      <c r="V12" s="58" t="s">
        <v>50</v>
      </c>
      <c r="W12" s="91">
        <f>$P12*J12*(1+[2]Fastlønn!$M$1)</f>
        <v>1322096.2500000002</v>
      </c>
      <c r="X12" s="91">
        <f>$P12*K12*(1+[2]Fastlønn!$M$1)</f>
        <v>0</v>
      </c>
      <c r="Y12" s="91">
        <f>$P12*L12*(1+[2]Fastlønn!$M$1)</f>
        <v>0</v>
      </c>
      <c r="Z12" s="91">
        <f>$P12*M12*(1+[2]Fastlønn!$M$1)</f>
        <v>0</v>
      </c>
      <c r="AA12" s="91">
        <f>$P12*N12*(1+[2]Fastlønn!$M$1)</f>
        <v>0</v>
      </c>
      <c r="AB12" s="50"/>
      <c r="AC12" s="91">
        <f>IF(W12,W12*[2]Tabeller!$R$14,)</f>
        <v>143318.08432136916</v>
      </c>
      <c r="AD12" s="91">
        <f>IF(X12,X12*[2]Tabeller!$R$14,)</f>
        <v>0</v>
      </c>
      <c r="AE12" s="91">
        <f>IF(Y12,Y12*[2]Tabeller!$R$14,)</f>
        <v>0</v>
      </c>
      <c r="AF12" s="91">
        <f>IF(Z12,Z12*[2]Tabeller!$R$14,)</f>
        <v>0</v>
      </c>
      <c r="AG12" s="91">
        <f>IF(AA12,AA12*[2]Tabeller!$R$14,)</f>
        <v>0</v>
      </c>
      <c r="AH12" s="51"/>
      <c r="AI12" s="91">
        <f>IF(AND(J12&gt;[2]Tabeller!$N$7),W12*[2]Tabeller!$R$15,)</f>
        <v>147333.02356299618</v>
      </c>
      <c r="AJ12" s="91">
        <f>IF(AND(K12&gt;[2]Tabeller!$N$7),X12*[2]Tabeller!$R$15,)</f>
        <v>0</v>
      </c>
      <c r="AK12" s="91">
        <f>IF(AND(L12&gt;[2]Tabeller!$N$7),Y12*[2]Tabeller!$R$15,)</f>
        <v>0</v>
      </c>
      <c r="AL12" s="91">
        <f>IF(AND(M12&gt;[2]Tabeller!$N$7),Z12*[2]Tabeller!$R$15,)</f>
        <v>0</v>
      </c>
      <c r="AM12" s="91">
        <f>IF(AND(N12&gt;[2]Tabeller!$N$7),AA12*[2]Tabeller!$R$15,)</f>
        <v>0</v>
      </c>
      <c r="AN12" s="60"/>
      <c r="AO12" s="91">
        <f>IF(J12,W12*[2]Tabeller!$R$16,)</f>
        <v>209380.55528930423</v>
      </c>
      <c r="AP12" s="91">
        <f>IF(K12,X12*[2]Tabeller!$R$16,)</f>
        <v>0</v>
      </c>
      <c r="AQ12" s="91">
        <f>IF(L12,Y12*[2]Tabeller!$R$16,)</f>
        <v>0</v>
      </c>
      <c r="AR12" s="91">
        <f>IF(M12,Z12*[2]Tabeller!$R$16,)</f>
        <v>0</v>
      </c>
      <c r="AS12" s="91">
        <f>IF(N12,AA12*[2]Tabeller!$R$16,)</f>
        <v>0</v>
      </c>
      <c r="AT12" s="69"/>
      <c r="AU12" s="92">
        <f t="shared" si="2"/>
        <v>356713.57885230042</v>
      </c>
      <c r="AV12" s="92">
        <f t="shared" si="3"/>
        <v>0</v>
      </c>
      <c r="AW12" s="92">
        <f t="shared" si="4"/>
        <v>0</v>
      </c>
      <c r="AX12" s="92">
        <f t="shared" si="5"/>
        <v>0</v>
      </c>
      <c r="AY12" s="92">
        <f t="shared" si="6"/>
        <v>0</v>
      </c>
      <c r="AZ12" s="50"/>
    </row>
    <row r="13" spans="1:52" x14ac:dyDescent="0.25">
      <c r="A13" s="82">
        <v>12003500</v>
      </c>
      <c r="B13" s="81">
        <v>102563</v>
      </c>
      <c r="C13" s="115">
        <f>'2023'!D23</f>
        <v>102563031</v>
      </c>
      <c r="D13" s="80"/>
      <c r="E13" s="80">
        <v>66</v>
      </c>
      <c r="F13" s="93"/>
      <c r="G13" s="84"/>
      <c r="H13" s="85"/>
      <c r="I13" s="86"/>
      <c r="J13" s="87">
        <f>'2023'!M23/Kontering!P13/1.2</f>
        <v>65.235792019347045</v>
      </c>
      <c r="K13" s="87"/>
      <c r="L13" s="87"/>
      <c r="M13" s="87"/>
      <c r="N13" s="87"/>
      <c r="P13" s="88">
        <f>IF($E13,VLOOKUP($E13,[1]Tabeller!CI$1:CJ$65536,2,FALSE),)</f>
        <v>296.87179487179486</v>
      </c>
      <c r="R13" s="89">
        <f t="shared" si="7"/>
        <v>12003500</v>
      </c>
      <c r="S13" s="138">
        <f t="shared" si="8"/>
        <v>102563</v>
      </c>
      <c r="T13" s="90">
        <f t="shared" si="0"/>
        <v>102563031</v>
      </c>
      <c r="U13" s="89">
        <f t="shared" si="1"/>
        <v>12003500</v>
      </c>
      <c r="W13" s="91">
        <f>$P13*J13*(1+[2]Fastlønn!$M$1)</f>
        <v>19850.833333333332</v>
      </c>
      <c r="X13" s="91">
        <f>$P13*K13*(1+[2]Fastlønn!$M$1)</f>
        <v>0</v>
      </c>
      <c r="Y13" s="91">
        <f>$P13*L13*(1+[2]Fastlønn!$M$1)</f>
        <v>0</v>
      </c>
      <c r="Z13" s="91">
        <f>$P13*M13*(1+[2]Fastlønn!$M$1)</f>
        <v>0</v>
      </c>
      <c r="AA13" s="91">
        <f>$P13*N13*(1+[2]Fastlønn!$M$1)</f>
        <v>0</v>
      </c>
      <c r="AC13" s="91">
        <f>IF(W13,W13*[2]Tabeller!$R$14,)</f>
        <v>2151.8731374634121</v>
      </c>
      <c r="AD13" s="91">
        <f>IF(X13,X13*[2]Tabeller!$R$14,)</f>
        <v>0</v>
      </c>
      <c r="AE13" s="91">
        <f>IF(Y13,Y13*[2]Tabeller!$R$14,)</f>
        <v>0</v>
      </c>
      <c r="AF13" s="91">
        <f>IF(Z13,Z13*[2]Tabeller!$R$14,)</f>
        <v>0</v>
      </c>
      <c r="AG13" s="91">
        <f>IF(AA13,AA13*[2]Tabeller!$R$14,)</f>
        <v>0</v>
      </c>
      <c r="AI13" s="91">
        <f>IF(AND(J13&gt;[2]Tabeller!$N$7),W13*[2]Tabeller!$R$15,)</f>
        <v>0</v>
      </c>
      <c r="AJ13" s="91">
        <f>IF(AND(K13&gt;[2]Tabeller!$N$7),X13*[2]Tabeller!$R$15,)</f>
        <v>0</v>
      </c>
      <c r="AK13" s="91">
        <f>IF(AND(L13&gt;[2]Tabeller!$N$7),Y13*[2]Tabeller!$R$15,)</f>
        <v>0</v>
      </c>
      <c r="AL13" s="91">
        <f>IF(AND(M13&gt;[2]Tabeller!$N$7),Z13*[2]Tabeller!$R$15,)</f>
        <v>0</v>
      </c>
      <c r="AM13" s="91">
        <f>IF(AND(N13&gt;[2]Tabeller!$N$7),AA13*[2]Tabeller!$R$15,)</f>
        <v>0</v>
      </c>
      <c r="AO13" s="91">
        <f>IF(J13,W13*[2]Tabeller!$R$16,)</f>
        <v>3143.7790601771712</v>
      </c>
      <c r="AP13" s="91">
        <f>IF(K13,X13*[2]Tabeller!$R$16,)</f>
        <v>0</v>
      </c>
      <c r="AQ13" s="91">
        <f>IF(L13,Y13*[2]Tabeller!$R$16,)</f>
        <v>0</v>
      </c>
      <c r="AR13" s="91">
        <f>IF(M13,Z13*[2]Tabeller!$R$16,)</f>
        <v>0</v>
      </c>
      <c r="AS13" s="91">
        <f>IF(N13,AA13*[2]Tabeller!$R$16,)</f>
        <v>0</v>
      </c>
      <c r="AU13" s="92">
        <f t="shared" si="2"/>
        <v>3143.7790601771712</v>
      </c>
      <c r="AV13" s="92">
        <f t="shared" si="3"/>
        <v>0</v>
      </c>
      <c r="AW13" s="92">
        <f t="shared" si="4"/>
        <v>0</v>
      </c>
      <c r="AX13" s="92">
        <f t="shared" si="5"/>
        <v>0</v>
      </c>
      <c r="AY13" s="92">
        <f t="shared" si="6"/>
        <v>0</v>
      </c>
    </row>
    <row r="14" spans="1:52" x14ac:dyDescent="0.25">
      <c r="A14" s="82">
        <v>12003500</v>
      </c>
      <c r="B14" s="81">
        <v>102563</v>
      </c>
      <c r="C14" s="115">
        <f>'2023'!D22</f>
        <v>102563603</v>
      </c>
      <c r="D14" s="80"/>
      <c r="E14" s="80">
        <v>66</v>
      </c>
      <c r="F14" s="93"/>
      <c r="G14" s="84"/>
      <c r="H14" s="85"/>
      <c r="I14" s="86"/>
      <c r="J14" s="87">
        <f>'2023'!M22/Kontering!P14*1.2</f>
        <v>1032.2031438935912</v>
      </c>
      <c r="K14" s="87"/>
      <c r="L14" s="87"/>
      <c r="M14" s="87"/>
      <c r="N14" s="87"/>
      <c r="P14" s="88">
        <f>IF($E14,VLOOKUP($E14,[1]Tabeller!CI$1:CJ$65536,2,FALSE),)</f>
        <v>296.87179487179486</v>
      </c>
      <c r="R14" s="89">
        <f t="shared" si="7"/>
        <v>12003500</v>
      </c>
      <c r="S14" s="138">
        <f t="shared" si="8"/>
        <v>102563</v>
      </c>
      <c r="T14" s="90">
        <f t="shared" si="0"/>
        <v>102563603</v>
      </c>
      <c r="U14" s="89">
        <f t="shared" si="1"/>
        <v>12003500</v>
      </c>
      <c r="W14" s="91">
        <f>$P14*J14*(1+[2]Fastlønn!$M$1)</f>
        <v>314092.79999999999</v>
      </c>
      <c r="X14" s="91">
        <f>$P14*K14*(1+[2]Fastlønn!$M$1)</f>
        <v>0</v>
      </c>
      <c r="Y14" s="91">
        <f>$P14*L14*(1+[2]Fastlønn!$M$1)</f>
        <v>0</v>
      </c>
      <c r="Z14" s="91">
        <f>$P14*M14*(1+[2]Fastlønn!$M$1)</f>
        <v>0</v>
      </c>
      <c r="AA14" s="91">
        <f>$P14*N14*(1+[2]Fastlønn!$M$1)</f>
        <v>0</v>
      </c>
      <c r="AC14" s="91">
        <f>IF(W14,W14*[2]Tabeller!$R$14,)</f>
        <v>34048.336794794581</v>
      </c>
      <c r="AD14" s="91">
        <f>IF(X14,X14*[2]Tabeller!$R$14,)</f>
        <v>0</v>
      </c>
      <c r="AE14" s="91">
        <f>IF(Y14,Y14*[2]Tabeller!$R$14,)</f>
        <v>0</v>
      </c>
      <c r="AF14" s="91">
        <f>IF(Z14,Z14*[2]Tabeller!$R$14,)</f>
        <v>0</v>
      </c>
      <c r="AG14" s="91">
        <f>IF(AA14,AA14*[2]Tabeller!$R$14,)</f>
        <v>0</v>
      </c>
      <c r="AI14" s="91">
        <f>IF(AND(J14&gt;[2]Tabeller!$N$7),W14*[2]Tabeller!$R$15,)</f>
        <v>35002.173180180667</v>
      </c>
      <c r="AJ14" s="91">
        <f>IF(AND(K14&gt;[2]Tabeller!$N$7),X14*[2]Tabeller!$R$15,)</f>
        <v>0</v>
      </c>
      <c r="AK14" s="91">
        <f>IF(AND(L14&gt;[2]Tabeller!$N$7),Y14*[2]Tabeller!$R$15,)</f>
        <v>0</v>
      </c>
      <c r="AL14" s="91">
        <f>IF(AND(M14&gt;[2]Tabeller!$N$7),Z14*[2]Tabeller!$R$15,)</f>
        <v>0</v>
      </c>
      <c r="AM14" s="91">
        <f>IF(AND(N14&gt;[2]Tabeller!$N$7),AA14*[2]Tabeller!$R$15,)</f>
        <v>0</v>
      </c>
      <c r="AO14" s="91">
        <f>IF(J14,W14*[2]Tabeller!$R$16,)</f>
        <v>49742.917640355125</v>
      </c>
      <c r="AP14" s="91">
        <f>IF(K14,X14*[2]Tabeller!$R$16,)</f>
        <v>0</v>
      </c>
      <c r="AQ14" s="91">
        <f>IF(L14,Y14*[2]Tabeller!$R$16,)</f>
        <v>0</v>
      </c>
      <c r="AR14" s="91">
        <f>IF(M14,Z14*[2]Tabeller!$R$16,)</f>
        <v>0</v>
      </c>
      <c r="AS14" s="91">
        <f>IF(N14,AA14*[2]Tabeller!$R$16,)</f>
        <v>0</v>
      </c>
      <c r="AU14" s="92">
        <f t="shared" si="2"/>
        <v>84745.090820535785</v>
      </c>
      <c r="AV14" s="92">
        <f t="shared" si="3"/>
        <v>0</v>
      </c>
      <c r="AW14" s="92">
        <f t="shared" si="4"/>
        <v>0</v>
      </c>
      <c r="AX14" s="92">
        <f t="shared" si="5"/>
        <v>0</v>
      </c>
      <c r="AY14" s="92">
        <f t="shared" si="6"/>
        <v>0</v>
      </c>
    </row>
    <row r="15" spans="1:52" x14ac:dyDescent="0.25">
      <c r="A15" s="82">
        <v>12003500</v>
      </c>
      <c r="B15" s="81">
        <v>102563</v>
      </c>
      <c r="C15" s="115">
        <f>'2023'!D24</f>
        <v>102563021</v>
      </c>
      <c r="D15" s="80"/>
      <c r="E15" s="80">
        <v>66</v>
      </c>
      <c r="F15" s="93"/>
      <c r="G15" s="84"/>
      <c r="H15" s="85"/>
      <c r="I15" s="86"/>
      <c r="J15" s="87">
        <f>'2023'!M24/Kontering!P15/1.2</f>
        <v>985.27379512869231</v>
      </c>
      <c r="K15" s="87"/>
      <c r="L15" s="87"/>
      <c r="M15" s="87"/>
      <c r="N15" s="87"/>
      <c r="P15" s="88">
        <f>IF($E15,VLOOKUP($E15,[1]Tabeller!CI$1:CJ$65536,2,FALSE),)</f>
        <v>296.87179487179486</v>
      </c>
      <c r="R15" s="89">
        <f t="shared" si="7"/>
        <v>12003500</v>
      </c>
      <c r="S15" s="138">
        <f t="shared" si="8"/>
        <v>102563</v>
      </c>
      <c r="T15" s="90">
        <f t="shared" si="0"/>
        <v>102563021</v>
      </c>
      <c r="U15" s="89">
        <f t="shared" si="1"/>
        <v>12003500</v>
      </c>
      <c r="W15" s="91">
        <f>$P15*J15*(1+[2]Fastlønn!$M$1)</f>
        <v>299812.5</v>
      </c>
      <c r="X15" s="91">
        <f>$P15*K15*(1+[2]Fastlønn!$M$1)</f>
        <v>0</v>
      </c>
      <c r="Y15" s="91">
        <f>$P15*L15*(1+[2]Fastlønn!$M$1)</f>
        <v>0</v>
      </c>
      <c r="Z15" s="91">
        <f>$P15*M15*(1+[2]Fastlønn!$M$1)</f>
        <v>0</v>
      </c>
      <c r="AA15" s="91">
        <f>$P15*N15*(1+[2]Fastlønn!$M$1)</f>
        <v>0</v>
      </c>
      <c r="AC15" s="91">
        <f>IF(W15,W15*[2]Tabeller!$R$14,)</f>
        <v>32500.321482343275</v>
      </c>
      <c r="AD15" s="91">
        <f>IF(X15,X15*[2]Tabeller!$R$14,)</f>
        <v>0</v>
      </c>
      <c r="AE15" s="91">
        <f>IF(Y15,Y15*[2]Tabeller!$R$14,)</f>
        <v>0</v>
      </c>
      <c r="AF15" s="91">
        <f>IF(Z15,Z15*[2]Tabeller!$R$14,)</f>
        <v>0</v>
      </c>
      <c r="AG15" s="91">
        <f>IF(AA15,AA15*[2]Tabeller!$R$14,)</f>
        <v>0</v>
      </c>
      <c r="AI15" s="91">
        <f>IF(AND(J15&gt;[2]Tabeller!$N$7),W15*[2]Tabeller!$R$15,)</f>
        <v>33410.791481316723</v>
      </c>
      <c r="AJ15" s="91">
        <f>IF(AND(K15&gt;[2]Tabeller!$N$7),X15*[2]Tabeller!$R$15,)</f>
        <v>0</v>
      </c>
      <c r="AK15" s="91">
        <f>IF(AND(L15&gt;[2]Tabeller!$N$7),Y15*[2]Tabeller!$R$15,)</f>
        <v>0</v>
      </c>
      <c r="AL15" s="91">
        <f>IF(AND(M15&gt;[2]Tabeller!$N$7),Z15*[2]Tabeller!$R$15,)</f>
        <v>0</v>
      </c>
      <c r="AM15" s="91">
        <f>IF(AND(N15&gt;[2]Tabeller!$N$7),AA15*[2]Tabeller!$R$15,)</f>
        <v>0</v>
      </c>
      <c r="AO15" s="91">
        <f>IF(J15,W15*[2]Tabeller!$R$16,)</f>
        <v>47481.344669629398</v>
      </c>
      <c r="AP15" s="91">
        <f>IF(K15,X15*[2]Tabeller!$R$16,)</f>
        <v>0</v>
      </c>
      <c r="AQ15" s="91">
        <f>IF(L15,Y15*[2]Tabeller!$R$16,)</f>
        <v>0</v>
      </c>
      <c r="AR15" s="91">
        <f>IF(M15,Z15*[2]Tabeller!$R$16,)</f>
        <v>0</v>
      </c>
      <c r="AS15" s="91">
        <f>IF(N15,AA15*[2]Tabeller!$R$16,)</f>
        <v>0</v>
      </c>
      <c r="AU15" s="92">
        <f t="shared" si="2"/>
        <v>80892.136150946113</v>
      </c>
      <c r="AV15" s="92">
        <f t="shared" si="3"/>
        <v>0</v>
      </c>
      <c r="AW15" s="92">
        <f t="shared" si="4"/>
        <v>0</v>
      </c>
      <c r="AX15" s="92">
        <f t="shared" si="5"/>
        <v>0</v>
      </c>
      <c r="AY15" s="92">
        <f t="shared" si="6"/>
        <v>0</v>
      </c>
    </row>
    <row r="16" spans="1:52" x14ac:dyDescent="0.25">
      <c r="A16" s="82">
        <v>12003500</v>
      </c>
      <c r="B16" s="81">
        <v>102563</v>
      </c>
      <c r="C16" s="115">
        <f>'2023'!D25</f>
        <v>102563002</v>
      </c>
      <c r="D16" s="80"/>
      <c r="E16" s="80">
        <v>66</v>
      </c>
      <c r="F16" s="93"/>
      <c r="G16" s="84"/>
      <c r="H16" s="85"/>
      <c r="I16" s="86"/>
      <c r="J16" s="87">
        <f>'2023'!M25/Kontering!P16/1.2</f>
        <v>321.30592503022979</v>
      </c>
      <c r="K16" s="87"/>
      <c r="L16" s="87"/>
      <c r="M16" s="87"/>
      <c r="N16" s="87"/>
      <c r="P16" s="88">
        <f>IF($E16,VLOOKUP($E16,[1]Tabeller!CI$1:CJ$65536,2,FALSE),)</f>
        <v>296.87179487179486</v>
      </c>
      <c r="R16" s="89">
        <f t="shared" si="7"/>
        <v>12003500</v>
      </c>
      <c r="S16" s="138">
        <f t="shared" si="8"/>
        <v>102563</v>
      </c>
      <c r="T16" s="90">
        <f t="shared" si="0"/>
        <v>102563002</v>
      </c>
      <c r="U16" s="89">
        <f t="shared" si="1"/>
        <v>12003500</v>
      </c>
      <c r="W16" s="91">
        <f>$P16*J16*(1+[2]Fastlønn!$M$1)</f>
        <v>97771.333333333328</v>
      </c>
      <c r="X16" s="91">
        <f>$P16*K16*(1+[2]Fastlønn!$M$1)</f>
        <v>0</v>
      </c>
      <c r="Y16" s="91">
        <f>$P16*L16*(1+[2]Fastlønn!$M$1)</f>
        <v>0</v>
      </c>
      <c r="Z16" s="91">
        <f>$P16*M16*(1+[2]Fastlønn!$M$1)</f>
        <v>0</v>
      </c>
      <c r="AA16" s="91">
        <f>$P16*N16*(1+[2]Fastlønn!$M$1)</f>
        <v>0</v>
      </c>
      <c r="AC16" s="91">
        <f>IF(W16,W16*[2]Tabeller!$R$14,)</f>
        <v>10598.623356566783</v>
      </c>
      <c r="AD16" s="91">
        <f>IF(X16,X16*[2]Tabeller!$R$14,)</f>
        <v>0</v>
      </c>
      <c r="AE16" s="91">
        <f>IF(Y16,Y16*[2]Tabeller!$R$14,)</f>
        <v>0</v>
      </c>
      <c r="AF16" s="91">
        <f>IF(Z16,Z16*[2]Tabeller!$R$14,)</f>
        <v>0</v>
      </c>
      <c r="AG16" s="91">
        <f>IF(AA16,AA16*[2]Tabeller!$R$14,)</f>
        <v>0</v>
      </c>
      <c r="AI16" s="91">
        <f>IF(AND(J16&gt;[2]Tabeller!$N$7),W16*[2]Tabeller!$R$15,)</f>
        <v>10895.535145633725</v>
      </c>
      <c r="AJ16" s="91">
        <f>IF(AND(K16&gt;[2]Tabeller!$N$7),X16*[2]Tabeller!$R$15,)</f>
        <v>0</v>
      </c>
      <c r="AK16" s="91">
        <f>IF(AND(L16&gt;[2]Tabeller!$N$7),Y16*[2]Tabeller!$R$15,)</f>
        <v>0</v>
      </c>
      <c r="AL16" s="91">
        <f>IF(AND(M16&gt;[2]Tabeller!$N$7),Z16*[2]Tabeller!$R$15,)</f>
        <v>0</v>
      </c>
      <c r="AM16" s="91">
        <f>IF(AND(N16&gt;[2]Tabeller!$N$7),AA16*[2]Tabeller!$R$15,)</f>
        <v>0</v>
      </c>
      <c r="AO16" s="91">
        <f>IF(J16,W16*[2]Tabeller!$R$16,)</f>
        <v>15484.058792776235</v>
      </c>
      <c r="AP16" s="91">
        <f>IF(K16,X16*[2]Tabeller!$R$16,)</f>
        <v>0</v>
      </c>
      <c r="AQ16" s="91">
        <f>IF(L16,Y16*[2]Tabeller!$R$16,)</f>
        <v>0</v>
      </c>
      <c r="AR16" s="91">
        <f>IF(M16,Z16*[2]Tabeller!$R$16,)</f>
        <v>0</v>
      </c>
      <c r="AS16" s="91">
        <f>IF(N16,AA16*[2]Tabeller!$R$16,)</f>
        <v>0</v>
      </c>
      <c r="AU16" s="92">
        <f t="shared" si="2"/>
        <v>26379.593938409962</v>
      </c>
      <c r="AV16" s="92">
        <f t="shared" si="3"/>
        <v>0</v>
      </c>
      <c r="AW16" s="92">
        <f t="shared" si="4"/>
        <v>0</v>
      </c>
      <c r="AX16" s="92">
        <f t="shared" si="5"/>
        <v>0</v>
      </c>
      <c r="AY16" s="92">
        <f t="shared" si="6"/>
        <v>0</v>
      </c>
    </row>
    <row r="17" spans="1:51" x14ac:dyDescent="0.25">
      <c r="A17" s="82">
        <v>12003500</v>
      </c>
      <c r="B17" s="81">
        <v>102563</v>
      </c>
      <c r="C17" s="115">
        <f>'2023'!D26</f>
        <v>102563001</v>
      </c>
      <c r="D17" s="80"/>
      <c r="E17" s="80">
        <v>66</v>
      </c>
      <c r="F17" s="93"/>
      <c r="G17" s="84"/>
      <c r="H17" s="85"/>
      <c r="I17" s="86"/>
      <c r="J17" s="87">
        <f>'2023'!M26/Kontering!P17/1.2</f>
        <v>1662.3337363966143</v>
      </c>
      <c r="K17" s="87"/>
      <c r="L17" s="87"/>
      <c r="M17" s="87"/>
      <c r="N17" s="87"/>
      <c r="P17" s="88">
        <f>IF($E17,VLOOKUP($E17,[1]Tabeller!CI$1:CJ$65536,2,FALSE),)</f>
        <v>296.87179487179486</v>
      </c>
      <c r="R17" s="89">
        <f t="shared" si="7"/>
        <v>12003500</v>
      </c>
      <c r="S17" s="138">
        <f t="shared" si="8"/>
        <v>102563</v>
      </c>
      <c r="T17" s="90">
        <f t="shared" si="0"/>
        <v>102563001</v>
      </c>
      <c r="U17" s="89">
        <f t="shared" si="1"/>
        <v>12003500</v>
      </c>
      <c r="W17" s="91">
        <f>$P17*J17*(1+[2]Fastlønn!$M$1)</f>
        <v>505837.49999999994</v>
      </c>
      <c r="X17" s="91">
        <f>$P17*K17*(1+[2]Fastlønn!$M$1)</f>
        <v>0</v>
      </c>
      <c r="Y17" s="91">
        <f>$P17*L17*(1+[2]Fastlønn!$M$1)</f>
        <v>0</v>
      </c>
      <c r="Z17" s="91">
        <f>$P17*M17*(1+[2]Fastlønn!$M$1)</f>
        <v>0</v>
      </c>
      <c r="AA17" s="91">
        <f>$P17*N17*(1+[2]Fastlønn!$M$1)</f>
        <v>0</v>
      </c>
      <c r="AC17" s="91">
        <f>IF(W17,W17*[2]Tabeller!$R$14,)</f>
        <v>54833.875731748391</v>
      </c>
      <c r="AD17" s="91">
        <f>IF(X17,X17*[2]Tabeller!$R$14,)</f>
        <v>0</v>
      </c>
      <c r="AE17" s="91">
        <f>IF(Y17,Y17*[2]Tabeller!$R$14,)</f>
        <v>0</v>
      </c>
      <c r="AF17" s="91">
        <f>IF(Z17,Z17*[2]Tabeller!$R$14,)</f>
        <v>0</v>
      </c>
      <c r="AG17" s="91">
        <f>IF(AA17,AA17*[2]Tabeller!$R$14,)</f>
        <v>0</v>
      </c>
      <c r="AI17" s="91">
        <f>IF(AND(J17&gt;[2]Tabeller!$N$7),W17*[2]Tabeller!$R$15,)</f>
        <v>56370.00203770872</v>
      </c>
      <c r="AJ17" s="91">
        <f>IF(AND(K17&gt;[2]Tabeller!$N$7),X17*[2]Tabeller!$R$15,)</f>
        <v>0</v>
      </c>
      <c r="AK17" s="91">
        <f>IF(AND(L17&gt;[2]Tabeller!$N$7),Y17*[2]Tabeller!$R$15,)</f>
        <v>0</v>
      </c>
      <c r="AL17" s="91">
        <f>IF(AND(M17&gt;[2]Tabeller!$N$7),Z17*[2]Tabeller!$R$15,)</f>
        <v>0</v>
      </c>
      <c r="AM17" s="91">
        <f>IF(AND(N17&gt;[2]Tabeller!$N$7),AA17*[2]Tabeller!$R$15,)</f>
        <v>0</v>
      </c>
      <c r="AO17" s="91">
        <f>IF(J17,W17*[2]Tabeller!$R$16,)</f>
        <v>80109.550750297785</v>
      </c>
      <c r="AP17" s="91">
        <f>IF(K17,X17*[2]Tabeller!$R$16,)</f>
        <v>0</v>
      </c>
      <c r="AQ17" s="91">
        <f>IF(L17,Y17*[2]Tabeller!$R$16,)</f>
        <v>0</v>
      </c>
      <c r="AR17" s="91">
        <f>IF(M17,Z17*[2]Tabeller!$R$16,)</f>
        <v>0</v>
      </c>
      <c r="AS17" s="91">
        <f>IF(N17,AA17*[2]Tabeller!$R$16,)</f>
        <v>0</v>
      </c>
      <c r="AU17" s="92">
        <f t="shared" si="2"/>
        <v>136479.55278800649</v>
      </c>
      <c r="AV17" s="92">
        <f t="shared" si="3"/>
        <v>0</v>
      </c>
      <c r="AW17" s="92">
        <f t="shared" si="4"/>
        <v>0</v>
      </c>
      <c r="AX17" s="92">
        <f t="shared" si="5"/>
        <v>0</v>
      </c>
      <c r="AY17" s="92">
        <f t="shared" si="6"/>
        <v>0</v>
      </c>
    </row>
    <row r="18" spans="1:51" x14ac:dyDescent="0.25">
      <c r="A18" s="82">
        <v>12003500</v>
      </c>
      <c r="B18" s="81">
        <v>102563</v>
      </c>
      <c r="C18" s="115">
        <f>'2023'!D27</f>
        <v>102563002</v>
      </c>
      <c r="D18" s="80"/>
      <c r="E18" s="80">
        <v>66</v>
      </c>
      <c r="F18" s="93"/>
      <c r="G18" s="84"/>
      <c r="H18" s="85"/>
      <c r="I18" s="86"/>
      <c r="J18" s="87">
        <f>'2023'!M27/Kontering!P18/1.2</f>
        <v>790.46467438244952</v>
      </c>
      <c r="K18" s="87"/>
      <c r="L18" s="87"/>
      <c r="M18" s="87"/>
      <c r="N18" s="87"/>
      <c r="P18" s="88">
        <f>IF($E18,VLOOKUP($E18,[1]Tabeller!CI$1:CJ$65536,2,FALSE),)</f>
        <v>296.87179487179486</v>
      </c>
      <c r="R18" s="89">
        <f t="shared" si="7"/>
        <v>12003500</v>
      </c>
      <c r="S18" s="138">
        <f t="shared" si="8"/>
        <v>102563</v>
      </c>
      <c r="T18" s="90">
        <f t="shared" si="0"/>
        <v>102563002</v>
      </c>
      <c r="U18" s="89">
        <f t="shared" si="1"/>
        <v>12003500</v>
      </c>
      <c r="W18" s="91">
        <f>$P18*J18*(1+[2]Fastlønn!$M$1)</f>
        <v>240533.33333333331</v>
      </c>
      <c r="X18" s="91">
        <f>$P18*K18*(1+[2]Fastlønn!$M$1)</f>
        <v>0</v>
      </c>
      <c r="Y18" s="91">
        <f>$P18*L18*(1+[2]Fastlønn!$M$1)</f>
        <v>0</v>
      </c>
      <c r="Z18" s="91">
        <f>$P18*M18*(1+[2]Fastlønn!$M$1)</f>
        <v>0</v>
      </c>
      <c r="AA18" s="91">
        <f>$P18*N18*(1+[2]Fastlønn!$M$1)</f>
        <v>0</v>
      </c>
      <c r="AC18" s="91">
        <f>IF(W18,W18*[2]Tabeller!$R$14,)</f>
        <v>26074.331992671981</v>
      </c>
      <c r="AD18" s="91">
        <f>IF(X18,X18*[2]Tabeller!$R$14,)</f>
        <v>0</v>
      </c>
      <c r="AE18" s="91">
        <f>IF(Y18,Y18*[2]Tabeller!$R$14,)</f>
        <v>0</v>
      </c>
      <c r="AF18" s="91">
        <f>IF(Z18,Z18*[2]Tabeller!$R$14,)</f>
        <v>0</v>
      </c>
      <c r="AG18" s="91">
        <f>IF(AA18,AA18*[2]Tabeller!$R$14,)</f>
        <v>0</v>
      </c>
      <c r="AI18" s="91">
        <f>IF(AND(J18&gt;[2]Tabeller!$N$7),W18*[2]Tabeller!$R$15,)</f>
        <v>26804.783137147544</v>
      </c>
      <c r="AJ18" s="91">
        <f>IF(AND(K18&gt;[2]Tabeller!$N$7),X18*[2]Tabeller!$R$15,)</f>
        <v>0</v>
      </c>
      <c r="AK18" s="91">
        <f>IF(AND(L18&gt;[2]Tabeller!$N$7),Y18*[2]Tabeller!$R$15,)</f>
        <v>0</v>
      </c>
      <c r="AL18" s="91">
        <f>IF(AND(M18&gt;[2]Tabeller!$N$7),Z18*[2]Tabeller!$R$15,)</f>
        <v>0</v>
      </c>
      <c r="AM18" s="91">
        <f>IF(AND(N18&gt;[2]Tabeller!$N$7),AA18*[2]Tabeller!$R$15,)</f>
        <v>0</v>
      </c>
      <c r="AO18" s="91">
        <f>IF(J18,W18*[2]Tabeller!$R$16,)</f>
        <v>38093.295324694125</v>
      </c>
      <c r="AP18" s="91">
        <f>IF(K18,X18*[2]Tabeller!$R$16,)</f>
        <v>0</v>
      </c>
      <c r="AQ18" s="91">
        <f>IF(L18,Y18*[2]Tabeller!$R$16,)</f>
        <v>0</v>
      </c>
      <c r="AR18" s="91">
        <f>IF(M18,Z18*[2]Tabeller!$R$16,)</f>
        <v>0</v>
      </c>
      <c r="AS18" s="91">
        <f>IF(N18,AA18*[2]Tabeller!$R$16,)</f>
        <v>0</v>
      </c>
      <c r="AU18" s="92">
        <f t="shared" si="2"/>
        <v>64898.078461841666</v>
      </c>
      <c r="AV18" s="92">
        <f t="shared" si="3"/>
        <v>0</v>
      </c>
      <c r="AW18" s="92">
        <f t="shared" si="4"/>
        <v>0</v>
      </c>
      <c r="AX18" s="92">
        <f t="shared" si="5"/>
        <v>0</v>
      </c>
      <c r="AY18" s="92">
        <f t="shared" si="6"/>
        <v>0</v>
      </c>
    </row>
    <row r="19" spans="1:51" x14ac:dyDescent="0.25">
      <c r="A19" s="82">
        <v>12003500</v>
      </c>
      <c r="B19" s="81">
        <v>102563</v>
      </c>
      <c r="C19" s="115">
        <f>'2023'!D28</f>
        <v>102563601</v>
      </c>
      <c r="D19" s="80"/>
      <c r="E19" s="80">
        <v>66</v>
      </c>
      <c r="F19" s="93"/>
      <c r="G19" s="84"/>
      <c r="H19" s="85"/>
      <c r="I19" s="86"/>
      <c r="J19" s="87">
        <f>'2023'!M28/Kontering!P19/1.2</f>
        <v>3956.253238901365</v>
      </c>
      <c r="K19" s="87"/>
      <c r="L19" s="87"/>
      <c r="M19" s="87"/>
      <c r="N19" s="87"/>
      <c r="P19" s="88">
        <f>IF($E19,VLOOKUP($E19,[1]Tabeller!CI$1:CJ$65536,2,FALSE),)</f>
        <v>296.87179487179486</v>
      </c>
      <c r="R19" s="89">
        <f t="shared" si="7"/>
        <v>12003500</v>
      </c>
      <c r="S19" s="138">
        <f t="shared" si="8"/>
        <v>102563</v>
      </c>
      <c r="T19" s="90">
        <f t="shared" si="0"/>
        <v>102563601</v>
      </c>
      <c r="U19" s="89">
        <f t="shared" si="1"/>
        <v>12003500</v>
      </c>
      <c r="W19" s="91">
        <f>$P19*J19*(1+[2]Fastlønn!$M$1)</f>
        <v>1203862.5</v>
      </c>
      <c r="X19" s="91">
        <f>$P19*K19*(1+[2]Fastlønn!$M$1)</f>
        <v>0</v>
      </c>
      <c r="Y19" s="91">
        <f>$P19*L19*(1+[2]Fastlønn!$M$1)</f>
        <v>0</v>
      </c>
      <c r="Z19" s="91">
        <f>$P19*M19*(1+[2]Fastlønn!$M$1)</f>
        <v>0</v>
      </c>
      <c r="AA19" s="91">
        <f>$P19*N19*(1+[2]Fastlønn!$M$1)</f>
        <v>0</v>
      </c>
      <c r="AC19" s="91">
        <f>IF(W19,W19*[2]Tabeller!$R$14,)</f>
        <v>130501.2908752553</v>
      </c>
      <c r="AD19" s="91">
        <f>IF(X19,X19*[2]Tabeller!$R$14,)</f>
        <v>0</v>
      </c>
      <c r="AE19" s="91">
        <f>IF(Y19,Y19*[2]Tabeller!$R$14,)</f>
        <v>0</v>
      </c>
      <c r="AF19" s="91">
        <f>IF(Z19,Z19*[2]Tabeller!$R$14,)</f>
        <v>0</v>
      </c>
      <c r="AG19" s="91">
        <f>IF(AA19,AA19*[2]Tabeller!$R$14,)</f>
        <v>0</v>
      </c>
      <c r="AI19" s="91">
        <f>IF(AND(J19&gt;[2]Tabeller!$N$7),W19*[2]Tabeller!$R$15,)</f>
        <v>134157.17810190254</v>
      </c>
      <c r="AJ19" s="91">
        <f>IF(AND(K19&gt;[2]Tabeller!$N$7),X19*[2]Tabeller!$R$15,)</f>
        <v>0</v>
      </c>
      <c r="AK19" s="91">
        <f>IF(AND(L19&gt;[2]Tabeller!$N$7),Y19*[2]Tabeller!$R$15,)</f>
        <v>0</v>
      </c>
      <c r="AL19" s="91">
        <f>IF(AND(M19&gt;[2]Tabeller!$N$7),Z19*[2]Tabeller!$R$15,)</f>
        <v>0</v>
      </c>
      <c r="AM19" s="91">
        <f>IF(AND(N19&gt;[2]Tabeller!$N$7),AA19*[2]Tabeller!$R$15,)</f>
        <v>0</v>
      </c>
      <c r="AO19" s="91">
        <f>IF(J19,W19*[2]Tabeller!$R$16,)</f>
        <v>190655.86090420419</v>
      </c>
      <c r="AP19" s="91">
        <f>IF(K19,X19*[2]Tabeller!$R$16,)</f>
        <v>0</v>
      </c>
      <c r="AQ19" s="91">
        <f>IF(L19,Y19*[2]Tabeller!$R$16,)</f>
        <v>0</v>
      </c>
      <c r="AR19" s="91">
        <f>IF(M19,Z19*[2]Tabeller!$R$16,)</f>
        <v>0</v>
      </c>
      <c r="AS19" s="91">
        <f>IF(N19,AA19*[2]Tabeller!$R$16,)</f>
        <v>0</v>
      </c>
      <c r="AU19" s="92">
        <f t="shared" si="2"/>
        <v>324813.03900610673</v>
      </c>
      <c r="AV19" s="92">
        <f t="shared" si="3"/>
        <v>0</v>
      </c>
      <c r="AW19" s="92">
        <f t="shared" si="4"/>
        <v>0</v>
      </c>
      <c r="AX19" s="92">
        <f t="shared" si="5"/>
        <v>0</v>
      </c>
      <c r="AY19" s="92">
        <f t="shared" si="6"/>
        <v>0</v>
      </c>
    </row>
    <row r="20" spans="1:51" x14ac:dyDescent="0.25">
      <c r="A20" s="82">
        <v>12003500</v>
      </c>
      <c r="B20" s="81">
        <v>102563</v>
      </c>
      <c r="C20" s="115">
        <f>'2023'!D29</f>
        <v>102563602</v>
      </c>
      <c r="D20" s="80"/>
      <c r="E20" s="80">
        <v>66</v>
      </c>
      <c r="F20" s="93"/>
      <c r="G20" s="84"/>
      <c r="H20" s="85"/>
      <c r="I20" s="86"/>
      <c r="J20" s="87">
        <f>'2023'!M29/Kontering!P20/1.2</f>
        <v>342.72370012091898</v>
      </c>
      <c r="K20" s="87"/>
      <c r="L20" s="87"/>
      <c r="M20" s="87"/>
      <c r="N20" s="87"/>
      <c r="P20" s="88">
        <f>IF($E20,VLOOKUP($E20,[1]Tabeller!CI$1:CJ$65536,2,FALSE),)</f>
        <v>296.87179487179486</v>
      </c>
      <c r="R20" s="89">
        <f t="shared" si="7"/>
        <v>12003500</v>
      </c>
      <c r="S20" s="138">
        <f t="shared" si="8"/>
        <v>102563</v>
      </c>
      <c r="T20" s="90">
        <f t="shared" si="0"/>
        <v>102563602</v>
      </c>
      <c r="U20" s="89">
        <f t="shared" si="1"/>
        <v>12003500</v>
      </c>
      <c r="W20" s="91">
        <f>$P20*J20*(1+[2]Fastlønn!$M$1)</f>
        <v>104288.62499999999</v>
      </c>
      <c r="X20" s="91">
        <f>$P20*K20*(1+[2]Fastlønn!$M$1)</f>
        <v>0</v>
      </c>
      <c r="Y20" s="91">
        <f>$P20*L20*(1+[2]Fastlønn!$M$1)</f>
        <v>0</v>
      </c>
      <c r="Z20" s="91">
        <f>$P20*M20*(1+[2]Fastlønn!$M$1)</f>
        <v>0</v>
      </c>
      <c r="AA20" s="91">
        <f>$P20*N20*(1+[2]Fastlønn!$M$1)</f>
        <v>0</v>
      </c>
      <c r="AC20" s="91">
        <f>IF(W20,W20*[2]Tabeller!$R$14,)</f>
        <v>11305.111826396636</v>
      </c>
      <c r="AD20" s="91">
        <f>IF(X20,X20*[2]Tabeller!$R$14,)</f>
        <v>0</v>
      </c>
      <c r="AE20" s="91">
        <f>IF(Y20,Y20*[2]Tabeller!$R$14,)</f>
        <v>0</v>
      </c>
      <c r="AF20" s="91">
        <f>IF(Z20,Z20*[2]Tabeller!$R$14,)</f>
        <v>0</v>
      </c>
      <c r="AG20" s="91">
        <f>IF(AA20,AA20*[2]Tabeller!$R$14,)</f>
        <v>0</v>
      </c>
      <c r="AI20" s="91">
        <f>IF(AND(J20&gt;[2]Tabeller!$N$7),W20*[2]Tabeller!$R$15,)</f>
        <v>11621.815313731862</v>
      </c>
      <c r="AJ20" s="91">
        <f>IF(AND(K20&gt;[2]Tabeller!$N$7),X20*[2]Tabeller!$R$15,)</f>
        <v>0</v>
      </c>
      <c r="AK20" s="91">
        <f>IF(AND(L20&gt;[2]Tabeller!$N$7),Y20*[2]Tabeller!$R$15,)</f>
        <v>0</v>
      </c>
      <c r="AL20" s="91">
        <f>IF(AND(M20&gt;[2]Tabeller!$N$7),Z20*[2]Tabeller!$R$15,)</f>
        <v>0</v>
      </c>
      <c r="AM20" s="91">
        <f>IF(AND(N20&gt;[2]Tabeller!$N$7),AA20*[2]Tabeller!$R$15,)</f>
        <v>0</v>
      </c>
      <c r="AO20" s="91">
        <f>IF(J20,W20*[2]Tabeller!$R$16,)</f>
        <v>16516.203122774161</v>
      </c>
      <c r="AP20" s="91">
        <f>IF(K20,X20*[2]Tabeller!$R$16,)</f>
        <v>0</v>
      </c>
      <c r="AQ20" s="91">
        <f>IF(L20,Y20*[2]Tabeller!$R$16,)</f>
        <v>0</v>
      </c>
      <c r="AR20" s="91">
        <f>IF(M20,Z20*[2]Tabeller!$R$16,)</f>
        <v>0</v>
      </c>
      <c r="AS20" s="91">
        <f>IF(N20,AA20*[2]Tabeller!$R$16,)</f>
        <v>0</v>
      </c>
      <c r="AU20" s="92">
        <f t="shared" si="2"/>
        <v>28138.018436506023</v>
      </c>
      <c r="AV20" s="92">
        <f t="shared" si="3"/>
        <v>0</v>
      </c>
      <c r="AW20" s="92">
        <f t="shared" si="4"/>
        <v>0</v>
      </c>
      <c r="AX20" s="92">
        <f t="shared" si="5"/>
        <v>0</v>
      </c>
      <c r="AY20" s="92">
        <f t="shared" si="6"/>
        <v>0</v>
      </c>
    </row>
    <row r="21" spans="1:51" x14ac:dyDescent="0.25">
      <c r="A21" s="82"/>
      <c r="B21" s="81"/>
      <c r="C21" s="115"/>
      <c r="D21" s="80"/>
      <c r="E21" s="80"/>
      <c r="F21" s="93"/>
      <c r="G21" s="84"/>
      <c r="H21" s="85"/>
      <c r="I21" s="86"/>
      <c r="J21" s="87"/>
      <c r="K21" s="87"/>
      <c r="L21" s="87"/>
      <c r="M21" s="87"/>
      <c r="N21" s="87"/>
      <c r="P21" s="88"/>
      <c r="R21" s="89"/>
      <c r="S21" s="90"/>
      <c r="T21" s="90"/>
      <c r="U21" s="89"/>
      <c r="W21" s="91"/>
      <c r="X21" s="91"/>
      <c r="Y21" s="91"/>
      <c r="Z21" s="91"/>
      <c r="AA21" s="91"/>
      <c r="AC21" s="91"/>
      <c r="AD21" s="91"/>
      <c r="AE21" s="91"/>
      <c r="AF21" s="91"/>
      <c r="AG21" s="91"/>
      <c r="AI21" s="91"/>
      <c r="AJ21" s="91"/>
      <c r="AK21" s="91"/>
      <c r="AL21" s="91"/>
      <c r="AM21" s="91"/>
      <c r="AO21" s="91"/>
      <c r="AP21" s="91"/>
      <c r="AQ21" s="91"/>
      <c r="AR21" s="91"/>
      <c r="AS21" s="91"/>
      <c r="AU21" s="92"/>
      <c r="AV21" s="92"/>
      <c r="AW21" s="92"/>
      <c r="AX21" s="92"/>
      <c r="AY21" s="92"/>
    </row>
    <row r="22" spans="1:51" x14ac:dyDescent="0.25">
      <c r="A22" s="82"/>
      <c r="B22" s="81"/>
      <c r="C22" s="115"/>
      <c r="D22" s="80"/>
      <c r="E22" s="80"/>
      <c r="F22" s="93"/>
      <c r="G22" s="84"/>
      <c r="H22" s="85"/>
      <c r="I22" s="86"/>
      <c r="J22" s="87"/>
      <c r="K22" s="87"/>
      <c r="L22" s="87"/>
      <c r="M22" s="87"/>
      <c r="N22" s="87"/>
      <c r="P22" s="88"/>
      <c r="R22" s="89"/>
      <c r="S22" s="90"/>
      <c r="T22" s="90"/>
      <c r="U22" s="89"/>
      <c r="W22" s="91"/>
      <c r="X22" s="91"/>
      <c r="Y22" s="91"/>
      <c r="Z22" s="91"/>
      <c r="AA22" s="91"/>
      <c r="AC22" s="91"/>
      <c r="AD22" s="91"/>
      <c r="AE22" s="91"/>
      <c r="AF22" s="91"/>
      <c r="AG22" s="91"/>
      <c r="AI22" s="91"/>
      <c r="AJ22" s="91"/>
      <c r="AK22" s="91"/>
      <c r="AL22" s="91"/>
      <c r="AM22" s="91"/>
      <c r="AO22" s="91"/>
      <c r="AP22" s="91"/>
      <c r="AQ22" s="91"/>
      <c r="AR22" s="91"/>
      <c r="AS22" s="91"/>
      <c r="AU22" s="92"/>
      <c r="AV22" s="92"/>
      <c r="AW22" s="92"/>
      <c r="AX22" s="92"/>
      <c r="AY22" s="92"/>
    </row>
    <row r="23" spans="1:51" x14ac:dyDescent="0.25">
      <c r="A23" s="82"/>
      <c r="B23" s="81"/>
      <c r="C23" s="115"/>
      <c r="D23" s="80"/>
      <c r="E23" s="80"/>
      <c r="F23" s="93"/>
      <c r="G23" s="84"/>
      <c r="H23" s="85"/>
      <c r="I23" s="86"/>
      <c r="J23" s="87"/>
      <c r="K23" s="87"/>
      <c r="L23" s="87"/>
      <c r="M23" s="87"/>
      <c r="N23" s="87"/>
      <c r="P23" s="88"/>
      <c r="R23" s="89"/>
      <c r="S23" s="90"/>
      <c r="T23" s="90"/>
      <c r="U23" s="89"/>
      <c r="W23" s="91"/>
      <c r="X23" s="91"/>
      <c r="Y23" s="91"/>
      <c r="Z23" s="91"/>
      <c r="AA23" s="91"/>
      <c r="AC23" s="91"/>
      <c r="AD23" s="91"/>
      <c r="AE23" s="91"/>
      <c r="AF23" s="91"/>
      <c r="AG23" s="91"/>
      <c r="AI23" s="91"/>
      <c r="AJ23" s="91"/>
      <c r="AK23" s="91"/>
      <c r="AL23" s="91"/>
      <c r="AM23" s="91"/>
      <c r="AO23" s="91"/>
      <c r="AP23" s="91"/>
      <c r="AQ23" s="91"/>
      <c r="AR23" s="91"/>
      <c r="AS23" s="91"/>
      <c r="AU23" s="92"/>
      <c r="AV23" s="92"/>
      <c r="AW23" s="92"/>
      <c r="AX23" s="92"/>
      <c r="AY23" s="92"/>
    </row>
    <row r="24" spans="1:51" x14ac:dyDescent="0.25">
      <c r="A24" s="82"/>
      <c r="B24" s="81"/>
      <c r="C24" s="115"/>
      <c r="D24" s="80"/>
      <c r="E24" s="80"/>
      <c r="F24" s="93"/>
      <c r="G24" s="84"/>
      <c r="H24" s="85"/>
      <c r="I24" s="86"/>
      <c r="J24" s="87"/>
      <c r="K24" s="87"/>
      <c r="L24" s="87"/>
      <c r="M24" s="87"/>
      <c r="N24" s="87"/>
      <c r="P24" s="88"/>
      <c r="R24" s="89"/>
      <c r="S24" s="90"/>
      <c r="T24" s="90"/>
      <c r="U24" s="89"/>
      <c r="W24" s="91"/>
      <c r="X24" s="91"/>
      <c r="Y24" s="91"/>
      <c r="Z24" s="91"/>
      <c r="AA24" s="91"/>
      <c r="AC24" s="91"/>
      <c r="AD24" s="91"/>
      <c r="AE24" s="91"/>
      <c r="AF24" s="91"/>
      <c r="AG24" s="91"/>
      <c r="AI24" s="91"/>
      <c r="AJ24" s="91"/>
      <c r="AK24" s="91"/>
      <c r="AL24" s="91"/>
      <c r="AM24" s="91"/>
      <c r="AO24" s="91"/>
      <c r="AP24" s="91"/>
      <c r="AQ24" s="91"/>
      <c r="AR24" s="91"/>
      <c r="AS24" s="91"/>
      <c r="AU24" s="92"/>
      <c r="AV24" s="92"/>
      <c r="AW24" s="92"/>
      <c r="AX24" s="92"/>
      <c r="AY24" s="92"/>
    </row>
    <row r="25" spans="1:51" x14ac:dyDescent="0.25">
      <c r="A25" s="82"/>
      <c r="B25" s="81"/>
      <c r="C25" s="115"/>
      <c r="D25" s="82"/>
      <c r="E25" s="82"/>
      <c r="F25" s="93"/>
      <c r="G25" s="84"/>
      <c r="H25" s="85"/>
      <c r="I25" s="86"/>
      <c r="J25" s="87"/>
      <c r="K25" s="87"/>
      <c r="L25" s="87"/>
      <c r="M25" s="87"/>
      <c r="N25" s="87"/>
      <c r="P25" s="88"/>
      <c r="R25" s="89"/>
      <c r="S25" s="90"/>
      <c r="T25" s="90"/>
      <c r="U25" s="89"/>
      <c r="W25" s="91"/>
      <c r="X25" s="91"/>
      <c r="Y25" s="91"/>
      <c r="Z25" s="91"/>
      <c r="AA25" s="91"/>
      <c r="AC25" s="91"/>
      <c r="AD25" s="91"/>
      <c r="AE25" s="91"/>
      <c r="AF25" s="91"/>
      <c r="AG25" s="91"/>
      <c r="AI25" s="91"/>
      <c r="AJ25" s="91"/>
      <c r="AK25" s="91"/>
      <c r="AL25" s="91"/>
      <c r="AM25" s="91"/>
      <c r="AO25" s="91"/>
      <c r="AP25" s="91"/>
      <c r="AQ25" s="91"/>
      <c r="AR25" s="91"/>
      <c r="AS25" s="91"/>
      <c r="AU25" s="92"/>
      <c r="AV25" s="92"/>
      <c r="AW25" s="92"/>
      <c r="AX25" s="92"/>
      <c r="AY25" s="92"/>
    </row>
  </sheetData>
  <conditionalFormatting sqref="A1">
    <cfRule type="cellIs" dxfId="0" priority="1" operator="equal">
      <formula>"Mangler input"</formula>
    </cfRule>
  </conditionalFormatting>
  <dataValidations count="2">
    <dataValidation type="list" allowBlank="1" showInputMessage="1" showErrorMessage="1" sqref="F4:F12">
      <formula1>$BP$7:$BP$13</formula1>
    </dataValidation>
    <dataValidation type="list" allowBlank="1" showInputMessage="1" showErrorMessage="1" sqref="G4:G12">
      <formula1>$BA$7:$BA$25</formula1>
    </dataValidation>
  </dataValidations>
  <pageMargins left="0.70866141732283472" right="0.70866141732283472" top="0.78740157480314965" bottom="0.78740157480314965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</vt:lpstr>
      <vt:lpstr>Kontering</vt:lpstr>
      <vt:lpstr>'2023'!Print_Area</vt:lpstr>
      <vt:lpstr>Kontering!Print_Area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reidarro</dc:creator>
  <cp:lastModifiedBy>Randi Saunes</cp:lastModifiedBy>
  <cp:lastPrinted>2022-10-18T12:44:08Z</cp:lastPrinted>
  <dcterms:created xsi:type="dcterms:W3CDTF">2007-12-03T11:47:15Z</dcterms:created>
  <dcterms:modified xsi:type="dcterms:W3CDTF">2022-10-19T11:01:25Z</dcterms:modified>
</cp:coreProperties>
</file>