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" yWindow="12" windowWidth="14412" windowHeight="12720"/>
  </bookViews>
  <sheets>
    <sheet name="NOM2013" sheetId="1" r:id="rId1"/>
  </sheets>
  <definedNames>
    <definedName name="_xlnm.Print_Area" localSheetId="0">'NOM2013'!$A$1:$AY$144</definedName>
  </definedNames>
  <calcPr calcId="145621"/>
</workbook>
</file>

<file path=xl/calcChain.xml><?xml version="1.0" encoding="utf-8"?>
<calcChain xmlns="http://schemas.openxmlformats.org/spreadsheetml/2006/main">
  <c r="Q97" i="1" l="1"/>
  <c r="D79" i="1"/>
  <c r="F69" i="1"/>
  <c r="H5" i="1"/>
  <c r="F126" i="1"/>
  <c r="Q5" i="1"/>
  <c r="O5" i="1"/>
  <c r="R40" i="1"/>
  <c r="G9" i="1"/>
  <c r="E9" i="1"/>
  <c r="D9" i="1"/>
  <c r="G14" i="1"/>
  <c r="I14" i="1" s="1"/>
  <c r="E14" i="1"/>
  <c r="D14" i="1"/>
  <c r="G20" i="1"/>
  <c r="E20" i="1"/>
  <c r="D20" i="1"/>
  <c r="G79" i="1"/>
  <c r="E79" i="1"/>
  <c r="G108" i="1"/>
  <c r="I108" i="1" s="1"/>
  <c r="E108" i="1"/>
  <c r="D108" i="1"/>
  <c r="G112" i="1"/>
  <c r="E112" i="1"/>
  <c r="D112" i="1"/>
  <c r="G130" i="1"/>
  <c r="E130" i="1"/>
  <c r="D130" i="1"/>
  <c r="G140" i="1"/>
  <c r="E140" i="1"/>
  <c r="D140" i="1"/>
  <c r="I137" i="1"/>
  <c r="I136" i="1"/>
  <c r="I135" i="1"/>
  <c r="I134" i="1"/>
  <c r="I133" i="1"/>
  <c r="I132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09" i="1"/>
  <c r="I105" i="1"/>
  <c r="I104" i="1"/>
  <c r="I103" i="1"/>
  <c r="I102" i="1"/>
  <c r="I101" i="1"/>
  <c r="I100" i="1"/>
  <c r="I98" i="1"/>
  <c r="I97" i="1"/>
  <c r="I96" i="1"/>
  <c r="I95" i="1"/>
  <c r="I86" i="1"/>
  <c r="I85" i="1"/>
  <c r="I84" i="1"/>
  <c r="I83" i="1"/>
  <c r="I81" i="1"/>
  <c r="I79" i="1"/>
  <c r="I78" i="1"/>
  <c r="I77" i="1"/>
  <c r="I76" i="1"/>
  <c r="I75" i="1"/>
  <c r="I73" i="1"/>
  <c r="I72" i="1"/>
  <c r="I70" i="1"/>
  <c r="I69" i="1"/>
  <c r="I68" i="1"/>
  <c r="I65" i="1"/>
  <c r="I64" i="1"/>
  <c r="I63" i="1"/>
  <c r="I61" i="1"/>
  <c r="I60" i="1"/>
  <c r="I59" i="1"/>
  <c r="I58" i="1"/>
  <c r="I57" i="1"/>
  <c r="I54" i="1"/>
  <c r="I53" i="1"/>
  <c r="I52" i="1"/>
  <c r="I51" i="1"/>
  <c r="I49" i="1"/>
  <c r="I48" i="1"/>
  <c r="I47" i="1"/>
  <c r="I46" i="1"/>
  <c r="I45" i="1"/>
  <c r="I44" i="1"/>
  <c r="I43" i="1"/>
  <c r="I42" i="1"/>
  <c r="I41" i="1"/>
  <c r="I39" i="1"/>
  <c r="I38" i="1"/>
  <c r="I37" i="1"/>
  <c r="I36" i="1"/>
  <c r="I35" i="1"/>
  <c r="I34" i="1"/>
  <c r="I33" i="1"/>
  <c r="I29" i="1"/>
  <c r="I20" i="1"/>
  <c r="I28" i="1"/>
  <c r="I27" i="1"/>
  <c r="I25" i="1"/>
  <c r="I24" i="1"/>
  <c r="I23" i="1"/>
  <c r="I22" i="1"/>
  <c r="I21" i="1"/>
  <c r="I19" i="1"/>
  <c r="I18" i="1"/>
  <c r="I17" i="1"/>
  <c r="I16" i="1"/>
  <c r="I13" i="1"/>
  <c r="I12" i="1"/>
  <c r="I11" i="1"/>
  <c r="I10" i="1"/>
  <c r="I9" i="1"/>
  <c r="I8" i="1"/>
  <c r="I7" i="1"/>
  <c r="I6" i="1"/>
  <c r="I5" i="1"/>
  <c r="H137" i="1"/>
  <c r="H136" i="1"/>
  <c r="H135" i="1"/>
  <c r="H134" i="1"/>
  <c r="H133" i="1"/>
  <c r="H132" i="1"/>
  <c r="H129" i="1"/>
  <c r="H128" i="1"/>
  <c r="H127" i="1"/>
  <c r="H126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1" i="1"/>
  <c r="H109" i="1"/>
  <c r="H105" i="1"/>
  <c r="H104" i="1"/>
  <c r="H103" i="1"/>
  <c r="H102" i="1"/>
  <c r="H101" i="1"/>
  <c r="H100" i="1"/>
  <c r="H98" i="1"/>
  <c r="H97" i="1"/>
  <c r="H96" i="1"/>
  <c r="H95" i="1"/>
  <c r="H86" i="1"/>
  <c r="H85" i="1"/>
  <c r="H84" i="1"/>
  <c r="H83" i="1"/>
  <c r="H81" i="1"/>
  <c r="H78" i="1"/>
  <c r="H77" i="1"/>
  <c r="H76" i="1"/>
  <c r="H75" i="1"/>
  <c r="H73" i="1"/>
  <c r="H72" i="1"/>
  <c r="H70" i="1"/>
  <c r="H69" i="1"/>
  <c r="H65" i="1"/>
  <c r="H64" i="1"/>
  <c r="H63" i="1"/>
  <c r="H61" i="1"/>
  <c r="H60" i="1"/>
  <c r="H59" i="1"/>
  <c r="H58" i="1"/>
  <c r="H54" i="1"/>
  <c r="H53" i="1"/>
  <c r="H52" i="1"/>
  <c r="H51" i="1"/>
  <c r="H49" i="1"/>
  <c r="H48" i="1"/>
  <c r="H47" i="1"/>
  <c r="H44" i="1"/>
  <c r="H43" i="1"/>
  <c r="H42" i="1"/>
  <c r="H39" i="1"/>
  <c r="H38" i="1"/>
  <c r="H37" i="1"/>
  <c r="H36" i="1"/>
  <c r="H35" i="1"/>
  <c r="H34" i="1"/>
  <c r="H33" i="1"/>
  <c r="H29" i="1"/>
  <c r="H28" i="1"/>
  <c r="H27" i="1"/>
  <c r="H25" i="1"/>
  <c r="H24" i="1"/>
  <c r="H23" i="1"/>
  <c r="H22" i="1"/>
  <c r="H21" i="1"/>
  <c r="H19" i="1"/>
  <c r="H18" i="1"/>
  <c r="H17" i="1"/>
  <c r="H16" i="1"/>
  <c r="H13" i="1"/>
  <c r="H12" i="1"/>
  <c r="H11" i="1"/>
  <c r="H10" i="1"/>
  <c r="H8" i="1"/>
  <c r="H7" i="1"/>
  <c r="H6" i="1"/>
  <c r="F137" i="1"/>
  <c r="F136" i="1"/>
  <c r="F135" i="1"/>
  <c r="F134" i="1"/>
  <c r="F133" i="1"/>
  <c r="F132" i="1"/>
  <c r="F129" i="1"/>
  <c r="F128" i="1"/>
  <c r="F127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1" i="1"/>
  <c r="F109" i="1"/>
  <c r="F105" i="1"/>
  <c r="F103" i="1"/>
  <c r="F104" i="1"/>
  <c r="F102" i="1"/>
  <c r="F101" i="1"/>
  <c r="F100" i="1"/>
  <c r="F98" i="1"/>
  <c r="F97" i="1"/>
  <c r="F96" i="1"/>
  <c r="F95" i="1"/>
  <c r="F86" i="1"/>
  <c r="F85" i="1"/>
  <c r="F84" i="1"/>
  <c r="F83" i="1"/>
  <c r="F81" i="1"/>
  <c r="F78" i="1"/>
  <c r="F77" i="1"/>
  <c r="F76" i="1"/>
  <c r="F75" i="1"/>
  <c r="F73" i="1"/>
  <c r="F72" i="1"/>
  <c r="F70" i="1"/>
  <c r="F65" i="1"/>
  <c r="F64" i="1"/>
  <c r="F63" i="1"/>
  <c r="F61" i="1"/>
  <c r="F60" i="1"/>
  <c r="F59" i="1"/>
  <c r="F58" i="1"/>
  <c r="F54" i="1"/>
  <c r="F53" i="1"/>
  <c r="F52" i="1"/>
  <c r="F51" i="1"/>
  <c r="F49" i="1"/>
  <c r="F48" i="1"/>
  <c r="F47" i="1"/>
  <c r="F44" i="1"/>
  <c r="F43" i="1"/>
  <c r="F42" i="1"/>
  <c r="F39" i="1"/>
  <c r="F38" i="1"/>
  <c r="F37" i="1"/>
  <c r="F36" i="1"/>
  <c r="F35" i="1"/>
  <c r="F34" i="1"/>
  <c r="F33" i="1"/>
  <c r="F29" i="1"/>
  <c r="F28" i="1"/>
  <c r="F27" i="1"/>
  <c r="F25" i="1"/>
  <c r="F24" i="1"/>
  <c r="F23" i="1"/>
  <c r="F22" i="1"/>
  <c r="F21" i="1"/>
  <c r="F19" i="1"/>
  <c r="F18" i="1"/>
  <c r="F17" i="1"/>
  <c r="F16" i="1"/>
  <c r="F13" i="1"/>
  <c r="F12" i="1"/>
  <c r="F11" i="1"/>
  <c r="F10" i="1"/>
  <c r="F8" i="1"/>
  <c r="F7" i="1"/>
  <c r="F6" i="1"/>
  <c r="F5" i="1"/>
  <c r="I130" i="1" l="1"/>
  <c r="I140" i="1"/>
  <c r="E141" i="1"/>
  <c r="G141" i="1"/>
  <c r="D141" i="1"/>
  <c r="Z109" i="1" l="1"/>
  <c r="Q109" i="1"/>
  <c r="I141" i="1"/>
  <c r="X45" i="1"/>
  <c r="O81" i="1"/>
  <c r="O75" i="1"/>
  <c r="O76" i="1"/>
  <c r="O77" i="1"/>
  <c r="O78" i="1"/>
  <c r="Q78" i="1"/>
  <c r="Q77" i="1"/>
  <c r="Q76" i="1"/>
  <c r="Q75" i="1"/>
  <c r="Q39" i="1"/>
  <c r="Q73" i="1"/>
  <c r="Q72" i="1"/>
  <c r="Q70" i="1"/>
  <c r="Q67" i="1"/>
  <c r="Q65" i="1"/>
  <c r="Q64" i="1"/>
  <c r="Q61" i="1"/>
  <c r="Q59" i="1"/>
  <c r="Q58" i="1"/>
  <c r="Q54" i="1"/>
  <c r="Q53" i="1"/>
  <c r="Q52" i="1"/>
  <c r="Q51" i="1"/>
  <c r="Q49" i="1"/>
  <c r="Q48" i="1"/>
  <c r="Q47" i="1"/>
  <c r="Q44" i="1"/>
  <c r="Q43" i="1"/>
  <c r="Q42" i="1"/>
  <c r="Q37" i="1"/>
  <c r="Q36" i="1"/>
  <c r="Q35" i="1"/>
  <c r="Q34" i="1"/>
  <c r="Q29" i="1"/>
  <c r="Q28" i="1"/>
  <c r="Q27" i="1"/>
  <c r="Q25" i="1"/>
  <c r="Q24" i="1"/>
  <c r="Q23" i="1"/>
  <c r="Q22" i="1"/>
  <c r="Q21" i="1"/>
  <c r="Q19" i="1"/>
  <c r="Q18" i="1"/>
  <c r="Q17" i="1"/>
  <c r="Q16" i="1"/>
  <c r="Q13" i="1"/>
  <c r="Q12" i="1"/>
  <c r="Q11" i="1"/>
  <c r="Q10" i="1"/>
  <c r="Q8" i="1"/>
  <c r="Q7" i="1"/>
  <c r="Q6" i="1"/>
  <c r="Q132" i="1"/>
  <c r="Q133" i="1"/>
  <c r="Q134" i="1"/>
  <c r="Q135" i="1"/>
  <c r="Q136" i="1"/>
  <c r="Q137" i="1"/>
  <c r="O137" i="1"/>
  <c r="O136" i="1"/>
  <c r="O135" i="1"/>
  <c r="O134" i="1"/>
  <c r="O133" i="1"/>
  <c r="O132" i="1"/>
  <c r="Z78" i="1"/>
  <c r="Z76" i="1"/>
  <c r="Z45" i="1"/>
  <c r="Z75" i="1"/>
  <c r="X75" i="1"/>
  <c r="X76" i="1"/>
  <c r="X78" i="1"/>
  <c r="P130" i="1"/>
  <c r="H130" i="1" s="1"/>
  <c r="P112" i="1"/>
  <c r="H112" i="1" s="1"/>
  <c r="P108" i="1"/>
  <c r="H108" i="1" s="1"/>
  <c r="P79" i="1"/>
  <c r="H79" i="1" s="1"/>
  <c r="P20" i="1"/>
  <c r="H20" i="1" s="1"/>
  <c r="P14" i="1"/>
  <c r="H14" i="1" s="1"/>
  <c r="P9" i="1"/>
  <c r="H9" i="1" s="1"/>
  <c r="M9" i="1"/>
  <c r="O116" i="1"/>
  <c r="O28" i="1"/>
  <c r="Z135" i="1"/>
  <c r="Z136" i="1"/>
  <c r="Z137" i="1"/>
  <c r="X137" i="1"/>
  <c r="Z83" i="1"/>
  <c r="Z81" i="1"/>
  <c r="X81" i="1"/>
  <c r="X43" i="1" l="1"/>
  <c r="X39" i="1"/>
  <c r="Z39" i="1"/>
  <c r="P140" i="1"/>
  <c r="H140" i="1" s="1"/>
  <c r="N140" i="1"/>
  <c r="F140" i="1" s="1"/>
  <c r="N130" i="1"/>
  <c r="F130" i="1" s="1"/>
  <c r="N112" i="1"/>
  <c r="F112" i="1" s="1"/>
  <c r="O105" i="1"/>
  <c r="N108" i="1"/>
  <c r="F108" i="1" s="1"/>
  <c r="N79" i="1"/>
  <c r="F79" i="1" s="1"/>
  <c r="N14" i="1"/>
  <c r="F14" i="1" s="1"/>
  <c r="R9" i="1"/>
  <c r="N9" i="1"/>
  <c r="F9" i="1" s="1"/>
  <c r="M140" i="1"/>
  <c r="M130" i="1"/>
  <c r="M112" i="1"/>
  <c r="M108" i="1"/>
  <c r="M79" i="1"/>
  <c r="M20" i="1"/>
  <c r="M14" i="1"/>
  <c r="R14" i="1" s="1"/>
  <c r="R127" i="1"/>
  <c r="R69" i="1"/>
  <c r="R63" i="1"/>
  <c r="R60" i="1"/>
  <c r="R71" i="1"/>
  <c r="R55" i="1"/>
  <c r="R56" i="1"/>
  <c r="O42" i="1"/>
  <c r="R38" i="1"/>
  <c r="R33" i="1"/>
  <c r="AA34" i="1"/>
  <c r="O70" i="1"/>
  <c r="O72" i="1"/>
  <c r="O65" i="1"/>
  <c r="O59" i="1"/>
  <c r="O53" i="1"/>
  <c r="O49" i="1"/>
  <c r="O34" i="1"/>
  <c r="O27" i="1"/>
  <c r="O16" i="1"/>
  <c r="R137" i="1"/>
  <c r="R136" i="1"/>
  <c r="R135" i="1"/>
  <c r="R134" i="1"/>
  <c r="R133" i="1"/>
  <c r="R132" i="1"/>
  <c r="R129" i="1"/>
  <c r="Q129" i="1"/>
  <c r="O129" i="1"/>
  <c r="R128" i="1"/>
  <c r="Q128" i="1"/>
  <c r="O128" i="1"/>
  <c r="R126" i="1"/>
  <c r="Q126" i="1"/>
  <c r="O126" i="1"/>
  <c r="R124" i="1"/>
  <c r="Q124" i="1"/>
  <c r="O124" i="1"/>
  <c r="R123" i="1"/>
  <c r="Q123" i="1"/>
  <c r="O123" i="1"/>
  <c r="R122" i="1"/>
  <c r="Q122" i="1"/>
  <c r="O122" i="1"/>
  <c r="R121" i="1"/>
  <c r="Q121" i="1"/>
  <c r="O121" i="1"/>
  <c r="R120" i="1"/>
  <c r="Q120" i="1"/>
  <c r="O120" i="1"/>
  <c r="R119" i="1"/>
  <c r="Q119" i="1"/>
  <c r="O119" i="1"/>
  <c r="R118" i="1"/>
  <c r="Q118" i="1"/>
  <c r="O118" i="1"/>
  <c r="R117" i="1"/>
  <c r="Q117" i="1"/>
  <c r="O117" i="1"/>
  <c r="R116" i="1"/>
  <c r="Q116" i="1"/>
  <c r="R115" i="1"/>
  <c r="Q115" i="1"/>
  <c r="O115" i="1"/>
  <c r="R114" i="1"/>
  <c r="Q114" i="1"/>
  <c r="O114" i="1"/>
  <c r="R113" i="1"/>
  <c r="Q113" i="1"/>
  <c r="O113" i="1"/>
  <c r="R111" i="1"/>
  <c r="Q111" i="1"/>
  <c r="O111" i="1"/>
  <c r="R109" i="1"/>
  <c r="O109" i="1"/>
  <c r="R105" i="1"/>
  <c r="Q105" i="1"/>
  <c r="R104" i="1"/>
  <c r="Q104" i="1"/>
  <c r="O104" i="1"/>
  <c r="R103" i="1"/>
  <c r="Q103" i="1"/>
  <c r="O103" i="1"/>
  <c r="R102" i="1"/>
  <c r="Q102" i="1"/>
  <c r="O102" i="1"/>
  <c r="R101" i="1"/>
  <c r="Q101" i="1"/>
  <c r="O101" i="1"/>
  <c r="R100" i="1"/>
  <c r="Q100" i="1"/>
  <c r="O100" i="1"/>
  <c r="R98" i="1"/>
  <c r="Q98" i="1"/>
  <c r="O98" i="1"/>
  <c r="R97" i="1"/>
  <c r="O97" i="1"/>
  <c r="R96" i="1"/>
  <c r="Q96" i="1"/>
  <c r="O96" i="1"/>
  <c r="R95" i="1"/>
  <c r="Q95" i="1"/>
  <c r="O95" i="1"/>
  <c r="R86" i="1"/>
  <c r="Q86" i="1"/>
  <c r="O86" i="1"/>
  <c r="R85" i="1"/>
  <c r="Q85" i="1"/>
  <c r="O85" i="1"/>
  <c r="R84" i="1"/>
  <c r="Q84" i="1"/>
  <c r="O84" i="1"/>
  <c r="R83" i="1"/>
  <c r="Q83" i="1"/>
  <c r="O83" i="1"/>
  <c r="R81" i="1"/>
  <c r="Q81" i="1"/>
  <c r="R78" i="1"/>
  <c r="R77" i="1"/>
  <c r="R76" i="1"/>
  <c r="R75" i="1"/>
  <c r="R39" i="1"/>
  <c r="O39" i="1"/>
  <c r="R73" i="1"/>
  <c r="O73" i="1"/>
  <c r="R72" i="1"/>
  <c r="R70" i="1"/>
  <c r="R67" i="1"/>
  <c r="O67" i="1"/>
  <c r="R65" i="1"/>
  <c r="R64" i="1"/>
  <c r="O64" i="1"/>
  <c r="R61" i="1"/>
  <c r="O61" i="1"/>
  <c r="R59" i="1"/>
  <c r="R58" i="1"/>
  <c r="O58" i="1"/>
  <c r="R54" i="1"/>
  <c r="O54" i="1"/>
  <c r="R53" i="1"/>
  <c r="R52" i="1"/>
  <c r="O52" i="1"/>
  <c r="R51" i="1"/>
  <c r="O51" i="1"/>
  <c r="R49" i="1"/>
  <c r="R48" i="1"/>
  <c r="O48" i="1"/>
  <c r="R47" i="1"/>
  <c r="O47" i="1"/>
  <c r="R44" i="1"/>
  <c r="O44" i="1"/>
  <c r="R43" i="1"/>
  <c r="O43" i="1"/>
  <c r="R42" i="1"/>
  <c r="R37" i="1"/>
  <c r="O37" i="1"/>
  <c r="R36" i="1"/>
  <c r="O36" i="1"/>
  <c r="R35" i="1"/>
  <c r="O35" i="1"/>
  <c r="R34" i="1"/>
  <c r="R29" i="1"/>
  <c r="O29" i="1"/>
  <c r="R28" i="1"/>
  <c r="R27" i="1"/>
  <c r="R25" i="1"/>
  <c r="O25" i="1"/>
  <c r="R24" i="1"/>
  <c r="O24" i="1"/>
  <c r="R23" i="1"/>
  <c r="O23" i="1"/>
  <c r="R22" i="1"/>
  <c r="O22" i="1"/>
  <c r="R21" i="1"/>
  <c r="O21" i="1"/>
  <c r="N20" i="1"/>
  <c r="F20" i="1" s="1"/>
  <c r="R19" i="1"/>
  <c r="O19" i="1"/>
  <c r="R18" i="1"/>
  <c r="O18" i="1"/>
  <c r="R17" i="1"/>
  <c r="O17" i="1"/>
  <c r="R16" i="1"/>
  <c r="R13" i="1"/>
  <c r="O13" i="1"/>
  <c r="R12" i="1"/>
  <c r="O12" i="1"/>
  <c r="R11" i="1"/>
  <c r="O11" i="1"/>
  <c r="R10" i="1"/>
  <c r="O10" i="1"/>
  <c r="R8" i="1"/>
  <c r="O8" i="1"/>
  <c r="R7" i="1"/>
  <c r="O7" i="1"/>
  <c r="R6" i="1"/>
  <c r="O6" i="1"/>
  <c r="R5" i="1"/>
  <c r="P141" i="1" l="1"/>
  <c r="H141" i="1" s="1"/>
  <c r="R79" i="1"/>
  <c r="M141" i="1"/>
  <c r="R140" i="1"/>
  <c r="R108" i="1"/>
  <c r="R130" i="1"/>
  <c r="R112" i="1"/>
  <c r="R20" i="1"/>
  <c r="N141" i="1"/>
  <c r="F141" i="1" s="1"/>
  <c r="Y140" i="1"/>
  <c r="Q140" i="1" s="1"/>
  <c r="Y130" i="1"/>
  <c r="Q130" i="1" s="1"/>
  <c r="Y112" i="1"/>
  <c r="Q112" i="1" s="1"/>
  <c r="Y108" i="1"/>
  <c r="Q108" i="1" s="1"/>
  <c r="Y79" i="1"/>
  <c r="Q79" i="1" s="1"/>
  <c r="Y20" i="1"/>
  <c r="Q20" i="1" s="1"/>
  <c r="Y14" i="1"/>
  <c r="Q14" i="1" s="1"/>
  <c r="Y9" i="1"/>
  <c r="Q9" i="1" s="1"/>
  <c r="Z5" i="1"/>
  <c r="AH140" i="1"/>
  <c r="Z118" i="1"/>
  <c r="AJ6" i="1"/>
  <c r="W112" i="1"/>
  <c r="O112" i="1" s="1"/>
  <c r="AA21" i="1"/>
  <c r="W79" i="1"/>
  <c r="X5" i="1"/>
  <c r="V20" i="1"/>
  <c r="Z116" i="1"/>
  <c r="AA72" i="1"/>
  <c r="AA49" i="1"/>
  <c r="AA59" i="1"/>
  <c r="AA65" i="1"/>
  <c r="AA70" i="1"/>
  <c r="AA42" i="1"/>
  <c r="AA77" i="1"/>
  <c r="AA27" i="1"/>
  <c r="AA57" i="1"/>
  <c r="AA53" i="1"/>
  <c r="AA16" i="1"/>
  <c r="AA45" i="1"/>
  <c r="X95" i="1"/>
  <c r="X86" i="1"/>
  <c r="Z100" i="1"/>
  <c r="Z96" i="1"/>
  <c r="Z97" i="1"/>
  <c r="Z98" i="1"/>
  <c r="Z99" i="1"/>
  <c r="Z95" i="1"/>
  <c r="X96" i="1"/>
  <c r="X97" i="1"/>
  <c r="X98" i="1"/>
  <c r="X99" i="1"/>
  <c r="Z62" i="1"/>
  <c r="X62" i="1"/>
  <c r="Z54" i="1"/>
  <c r="X54" i="1"/>
  <c r="Z51" i="1"/>
  <c r="X51" i="1"/>
  <c r="Z37" i="1"/>
  <c r="Z43" i="1"/>
  <c r="Z44" i="1"/>
  <c r="X37" i="1"/>
  <c r="X44" i="1"/>
  <c r="Z21" i="1"/>
  <c r="X21" i="1"/>
  <c r="Z6" i="1"/>
  <c r="X6" i="1"/>
  <c r="AG24" i="1"/>
  <c r="O79" i="1" l="1"/>
  <c r="Z140" i="1"/>
  <c r="R141" i="1"/>
  <c r="Y141" i="1"/>
  <c r="Q141" i="1" s="1"/>
  <c r="X12" i="1"/>
  <c r="X10" i="1"/>
  <c r="AA8" i="1"/>
  <c r="Z22" i="1"/>
  <c r="AR8" i="1"/>
  <c r="AO9" i="1"/>
  <c r="Z8" i="1"/>
  <c r="X8" i="1"/>
  <c r="AG8" i="1"/>
  <c r="X7" i="1"/>
  <c r="W140" i="1"/>
  <c r="O140" i="1" s="1"/>
  <c r="V140" i="1"/>
  <c r="AA137" i="1"/>
  <c r="AA136" i="1"/>
  <c r="X136" i="1"/>
  <c r="AA135" i="1"/>
  <c r="X135" i="1"/>
  <c r="AA134" i="1"/>
  <c r="Z134" i="1"/>
  <c r="X134" i="1"/>
  <c r="AA133" i="1"/>
  <c r="Z133" i="1"/>
  <c r="X133" i="1"/>
  <c r="AA132" i="1"/>
  <c r="Z132" i="1"/>
  <c r="X132" i="1"/>
  <c r="W130" i="1"/>
  <c r="O130" i="1" s="1"/>
  <c r="V130" i="1"/>
  <c r="AA129" i="1"/>
  <c r="Z129" i="1"/>
  <c r="X129" i="1"/>
  <c r="AA128" i="1"/>
  <c r="Z128" i="1"/>
  <c r="X128" i="1"/>
  <c r="AA126" i="1"/>
  <c r="Z126" i="1"/>
  <c r="X126" i="1"/>
  <c r="AA124" i="1"/>
  <c r="Z124" i="1"/>
  <c r="X124" i="1"/>
  <c r="AA123" i="1"/>
  <c r="Z123" i="1"/>
  <c r="X123" i="1"/>
  <c r="AA122" i="1"/>
  <c r="Z122" i="1"/>
  <c r="X122" i="1"/>
  <c r="AA121" i="1"/>
  <c r="Z121" i="1"/>
  <c r="X121" i="1"/>
  <c r="AA120" i="1"/>
  <c r="Z120" i="1"/>
  <c r="X120" i="1"/>
  <c r="AA119" i="1"/>
  <c r="Z119" i="1"/>
  <c r="X119" i="1"/>
  <c r="AA118" i="1"/>
  <c r="X118" i="1"/>
  <c r="AA117" i="1"/>
  <c r="Z117" i="1"/>
  <c r="X117" i="1"/>
  <c r="AA116" i="1"/>
  <c r="X116" i="1"/>
  <c r="AA115" i="1"/>
  <c r="Z115" i="1"/>
  <c r="X115" i="1"/>
  <c r="AA114" i="1"/>
  <c r="Z114" i="1"/>
  <c r="X114" i="1"/>
  <c r="AA113" i="1"/>
  <c r="Z113" i="1"/>
  <c r="X113" i="1"/>
  <c r="V112" i="1"/>
  <c r="AA111" i="1"/>
  <c r="Z111" i="1"/>
  <c r="X111" i="1"/>
  <c r="AA109" i="1"/>
  <c r="X109" i="1"/>
  <c r="W108" i="1"/>
  <c r="O108" i="1" s="1"/>
  <c r="V108" i="1"/>
  <c r="AA105" i="1"/>
  <c r="Z105" i="1"/>
  <c r="X105" i="1"/>
  <c r="AA104" i="1"/>
  <c r="Z104" i="1"/>
  <c r="X104" i="1"/>
  <c r="AA103" i="1"/>
  <c r="Z103" i="1"/>
  <c r="X103" i="1"/>
  <c r="AA102" i="1"/>
  <c r="Z102" i="1"/>
  <c r="X102" i="1"/>
  <c r="AA101" i="1"/>
  <c r="Z101" i="1"/>
  <c r="X101" i="1"/>
  <c r="AA100" i="1"/>
  <c r="X100" i="1"/>
  <c r="AA99" i="1"/>
  <c r="AA98" i="1"/>
  <c r="AA97" i="1"/>
  <c r="AA96" i="1"/>
  <c r="AA95" i="1"/>
  <c r="AA86" i="1"/>
  <c r="Z86" i="1"/>
  <c r="AA85" i="1"/>
  <c r="Z85" i="1"/>
  <c r="X85" i="1"/>
  <c r="AA84" i="1"/>
  <c r="Z84" i="1"/>
  <c r="X84" i="1"/>
  <c r="AA83" i="1"/>
  <c r="X83" i="1"/>
  <c r="AA81" i="1"/>
  <c r="V79" i="1"/>
  <c r="AA79" i="1" s="1"/>
  <c r="AA78" i="1"/>
  <c r="AA76" i="1"/>
  <c r="AA75" i="1"/>
  <c r="AA39" i="1"/>
  <c r="AA73" i="1"/>
  <c r="Z73" i="1"/>
  <c r="X73" i="1"/>
  <c r="AA67" i="1"/>
  <c r="Z67" i="1"/>
  <c r="X67" i="1"/>
  <c r="AA64" i="1"/>
  <c r="Z64" i="1"/>
  <c r="X64" i="1"/>
  <c r="AA62" i="1"/>
  <c r="AA61" i="1"/>
  <c r="Z61" i="1"/>
  <c r="X61" i="1"/>
  <c r="AA58" i="1"/>
  <c r="Z58" i="1"/>
  <c r="X58" i="1"/>
  <c r="AA54" i="1"/>
  <c r="AA52" i="1"/>
  <c r="Z52" i="1"/>
  <c r="X52" i="1"/>
  <c r="AA51" i="1"/>
  <c r="AA48" i="1"/>
  <c r="Z48" i="1"/>
  <c r="X48" i="1"/>
  <c r="AA47" i="1"/>
  <c r="Z47" i="1"/>
  <c r="X47" i="1"/>
  <c r="AA44" i="1"/>
  <c r="AA43" i="1"/>
  <c r="AA37" i="1"/>
  <c r="AA36" i="1"/>
  <c r="Z36" i="1"/>
  <c r="X36" i="1"/>
  <c r="AA35" i="1"/>
  <c r="Z35" i="1"/>
  <c r="X35" i="1"/>
  <c r="AA32" i="1"/>
  <c r="Z32" i="1"/>
  <c r="X32" i="1"/>
  <c r="AA29" i="1"/>
  <c r="Z29" i="1"/>
  <c r="X29" i="1"/>
  <c r="AA28" i="1"/>
  <c r="Z28" i="1"/>
  <c r="X28" i="1"/>
  <c r="AA25" i="1"/>
  <c r="Z25" i="1"/>
  <c r="X25" i="1"/>
  <c r="AA24" i="1"/>
  <c r="Z24" i="1"/>
  <c r="X24" i="1"/>
  <c r="AA23" i="1"/>
  <c r="Z23" i="1"/>
  <c r="X23" i="1"/>
  <c r="AA22" i="1"/>
  <c r="X22" i="1"/>
  <c r="W20" i="1"/>
  <c r="O20" i="1" s="1"/>
  <c r="AA19" i="1"/>
  <c r="Z19" i="1"/>
  <c r="X19" i="1"/>
  <c r="AA18" i="1"/>
  <c r="Z18" i="1"/>
  <c r="X18" i="1"/>
  <c r="AA17" i="1"/>
  <c r="Z17" i="1"/>
  <c r="X17" i="1"/>
  <c r="W14" i="1"/>
  <c r="O14" i="1" s="1"/>
  <c r="V14" i="1"/>
  <c r="AA13" i="1"/>
  <c r="Z13" i="1"/>
  <c r="X13" i="1"/>
  <c r="AA12" i="1"/>
  <c r="Z12" i="1"/>
  <c r="AA11" i="1"/>
  <c r="Z11" i="1"/>
  <c r="X11" i="1"/>
  <c r="AA10" i="1"/>
  <c r="Z10" i="1"/>
  <c r="W9" i="1"/>
  <c r="O9" i="1" s="1"/>
  <c r="V9" i="1"/>
  <c r="AA7" i="1"/>
  <c r="Z7" i="1"/>
  <c r="AA6" i="1"/>
  <c r="AA5" i="1"/>
  <c r="W141" i="1" l="1"/>
  <c r="O141" i="1" s="1"/>
  <c r="AA14" i="1"/>
  <c r="AA112" i="1"/>
  <c r="AA20" i="1"/>
  <c r="V141" i="1"/>
  <c r="AA141" i="1" s="1"/>
  <c r="AA9" i="1"/>
  <c r="AA108" i="1"/>
  <c r="AA130" i="1"/>
  <c r="AA140" i="1"/>
  <c r="AW79" i="1"/>
  <c r="AU79" i="1"/>
  <c r="AT79" i="1"/>
  <c r="AW140" i="1"/>
  <c r="AU140" i="1"/>
  <c r="AT140" i="1"/>
  <c r="AP136" i="1"/>
  <c r="AR78" i="1"/>
  <c r="AP78" i="1"/>
  <c r="AP26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100" i="1"/>
  <c r="AP89" i="1"/>
  <c r="AR89" i="1"/>
  <c r="AP94" i="1"/>
  <c r="AP47" i="1"/>
  <c r="AY47" i="1"/>
  <c r="AG5" i="1"/>
  <c r="AO79" i="1"/>
  <c r="AN79" i="1"/>
  <c r="AG7" i="1"/>
  <c r="AQ79" i="1"/>
  <c r="AF130" i="1"/>
  <c r="X130" i="1" s="1"/>
  <c r="AF112" i="1"/>
  <c r="X112" i="1" s="1"/>
  <c r="AF108" i="1"/>
  <c r="X108" i="1" s="1"/>
  <c r="AS64" i="1"/>
  <c r="AF20" i="1"/>
  <c r="X20" i="1" s="1"/>
  <c r="AE20" i="1"/>
  <c r="AH14" i="1"/>
  <c r="Z14" i="1" s="1"/>
  <c r="AF14" i="1"/>
  <c r="X14" i="1" s="1"/>
  <c r="AE14" i="1"/>
  <c r="AF9" i="1"/>
  <c r="X9" i="1" s="1"/>
  <c r="AE9" i="1"/>
  <c r="AQ140" i="1"/>
  <c r="AO140" i="1"/>
  <c r="AN140" i="1"/>
  <c r="AQ130" i="1"/>
  <c r="AJ5" i="1"/>
  <c r="AI133" i="1"/>
  <c r="AI134" i="1"/>
  <c r="AI135" i="1"/>
  <c r="AI136" i="1"/>
  <c r="AI137" i="1"/>
  <c r="AI138" i="1"/>
  <c r="AI139" i="1"/>
  <c r="AI132" i="1"/>
  <c r="AI109" i="1"/>
  <c r="AI110" i="1"/>
  <c r="AI111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6" i="1"/>
  <c r="AI128" i="1"/>
  <c r="AI129" i="1"/>
  <c r="AI101" i="1"/>
  <c r="AI102" i="1"/>
  <c r="AI103" i="1"/>
  <c r="AI104" i="1"/>
  <c r="AI105" i="1"/>
  <c r="AI100" i="1"/>
  <c r="AI84" i="1"/>
  <c r="AI85" i="1"/>
  <c r="AI86" i="1"/>
  <c r="AI83" i="1"/>
  <c r="AI81" i="1"/>
  <c r="AI78" i="1"/>
  <c r="AI76" i="1"/>
  <c r="AI75" i="1"/>
  <c r="AI73" i="1"/>
  <c r="AI67" i="1"/>
  <c r="AI64" i="1"/>
  <c r="AI61" i="1"/>
  <c r="AI58" i="1"/>
  <c r="AI52" i="1"/>
  <c r="AI48" i="1"/>
  <c r="AI47" i="1"/>
  <c r="AI35" i="1"/>
  <c r="AI36" i="1"/>
  <c r="AI32" i="1"/>
  <c r="AI29" i="1"/>
  <c r="AI28" i="1"/>
  <c r="AI23" i="1"/>
  <c r="AI24" i="1"/>
  <c r="AI25" i="1"/>
  <c r="AI22" i="1"/>
  <c r="AI10" i="1"/>
  <c r="AI11" i="1"/>
  <c r="AI12" i="1"/>
  <c r="AI13" i="1"/>
  <c r="AI15" i="1"/>
  <c r="AI17" i="1"/>
  <c r="AI18" i="1"/>
  <c r="AI19" i="1"/>
  <c r="AI8" i="1"/>
  <c r="AI7" i="1"/>
  <c r="AI5" i="1"/>
  <c r="AG139" i="1"/>
  <c r="AF79" i="1"/>
  <c r="X79" i="1" s="1"/>
  <c r="AF140" i="1"/>
  <c r="AG140" i="1" s="1"/>
  <c r="AG133" i="1"/>
  <c r="AG134" i="1"/>
  <c r="AG135" i="1"/>
  <c r="AG136" i="1"/>
  <c r="AG137" i="1"/>
  <c r="AG138" i="1"/>
  <c r="AG13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6" i="1"/>
  <c r="AG128" i="1"/>
  <c r="AG129" i="1"/>
  <c r="AG109" i="1"/>
  <c r="AG110" i="1"/>
  <c r="AG111" i="1"/>
  <c r="AG101" i="1"/>
  <c r="AG102" i="1"/>
  <c r="AG103" i="1"/>
  <c r="AG104" i="1"/>
  <c r="AG105" i="1"/>
  <c r="AG100" i="1"/>
  <c r="AG84" i="1"/>
  <c r="AG85" i="1"/>
  <c r="AG86" i="1"/>
  <c r="AG83" i="1"/>
  <c r="AG81" i="1"/>
  <c r="AG78" i="1"/>
  <c r="AG76" i="1"/>
  <c r="AG75" i="1"/>
  <c r="AG73" i="1"/>
  <c r="AG64" i="1"/>
  <c r="AG67" i="1"/>
  <c r="AG61" i="1"/>
  <c r="AG58" i="1"/>
  <c r="AG52" i="1"/>
  <c r="AG48" i="1"/>
  <c r="AG47" i="1"/>
  <c r="AG35" i="1"/>
  <c r="AG36" i="1"/>
  <c r="AG32" i="1"/>
  <c r="AG29" i="1"/>
  <c r="AG28" i="1"/>
  <c r="AG23" i="1"/>
  <c r="AG25" i="1"/>
  <c r="AG22" i="1"/>
  <c r="AG10" i="1"/>
  <c r="AG11" i="1"/>
  <c r="AG12" i="1"/>
  <c r="AG13" i="1"/>
  <c r="AG15" i="1"/>
  <c r="AG17" i="1"/>
  <c r="AG18" i="1"/>
  <c r="AG19" i="1"/>
  <c r="AH79" i="1"/>
  <c r="Z79" i="1" s="1"/>
  <c r="AR81" i="1"/>
  <c r="AP81" i="1"/>
  <c r="AE112" i="1"/>
  <c r="AE108" i="1"/>
  <c r="AE140" i="1"/>
  <c r="AE130" i="1"/>
  <c r="AE79" i="1"/>
  <c r="AR134" i="1"/>
  <c r="AP134" i="1"/>
  <c r="AR133" i="1"/>
  <c r="AP133" i="1"/>
  <c r="AR132" i="1"/>
  <c r="AP132" i="1"/>
  <c r="AR120" i="1"/>
  <c r="AP120" i="1"/>
  <c r="AR119" i="1"/>
  <c r="AP119" i="1"/>
  <c r="AR118" i="1"/>
  <c r="AP118" i="1"/>
  <c r="AR117" i="1"/>
  <c r="AP117" i="1"/>
  <c r="AR102" i="1"/>
  <c r="AP102" i="1"/>
  <c r="AR101" i="1"/>
  <c r="AP101" i="1"/>
  <c r="AR75" i="1"/>
  <c r="AP75" i="1"/>
  <c r="AR76" i="1"/>
  <c r="AP76" i="1"/>
  <c r="AY75" i="1"/>
  <c r="AY76" i="1"/>
  <c r="AJ21" i="1"/>
  <c r="AR7" i="1"/>
  <c r="AJ133" i="1"/>
  <c r="AJ134" i="1"/>
  <c r="AJ135" i="1"/>
  <c r="AJ136" i="1"/>
  <c r="AJ137" i="1"/>
  <c r="AJ138" i="1"/>
  <c r="AJ139" i="1"/>
  <c r="AJ13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6" i="1"/>
  <c r="AJ128" i="1"/>
  <c r="AJ129" i="1"/>
  <c r="AJ109" i="1"/>
  <c r="AJ110" i="1"/>
  <c r="AJ111" i="1"/>
  <c r="AJ83" i="1"/>
  <c r="AJ84" i="1"/>
  <c r="AJ85" i="1"/>
  <c r="AJ86" i="1"/>
  <c r="AJ95" i="1"/>
  <c r="AJ96" i="1"/>
  <c r="AJ97" i="1"/>
  <c r="AJ98" i="1"/>
  <c r="AJ99" i="1"/>
  <c r="AJ100" i="1"/>
  <c r="AJ101" i="1"/>
  <c r="AJ102" i="1"/>
  <c r="AJ103" i="1"/>
  <c r="AJ104" i="1"/>
  <c r="AJ105" i="1"/>
  <c r="AJ81" i="1"/>
  <c r="AJ22" i="1"/>
  <c r="AJ23" i="1"/>
  <c r="AJ24" i="1"/>
  <c r="AJ25" i="1"/>
  <c r="AJ28" i="1"/>
  <c r="AJ29" i="1"/>
  <c r="AJ31" i="1"/>
  <c r="AJ32" i="1"/>
  <c r="AJ35" i="1"/>
  <c r="AJ36" i="1"/>
  <c r="AJ37" i="1"/>
  <c r="AJ43" i="1"/>
  <c r="AJ44" i="1"/>
  <c r="AJ47" i="1"/>
  <c r="AJ48" i="1"/>
  <c r="AJ51" i="1"/>
  <c r="AJ52" i="1"/>
  <c r="AJ54" i="1"/>
  <c r="AJ55" i="1"/>
  <c r="AJ56" i="1"/>
  <c r="AJ58" i="1"/>
  <c r="AJ61" i="1"/>
  <c r="AJ62" i="1"/>
  <c r="AJ64" i="1"/>
  <c r="AJ67" i="1"/>
  <c r="AJ73" i="1"/>
  <c r="AJ39" i="1"/>
  <c r="AJ40" i="1"/>
  <c r="AJ41" i="1"/>
  <c r="AJ75" i="1"/>
  <c r="AJ76" i="1"/>
  <c r="AJ78" i="1"/>
  <c r="AJ15" i="1"/>
  <c r="AJ17" i="1"/>
  <c r="AJ18" i="1"/>
  <c r="AJ19" i="1"/>
  <c r="AJ7" i="1"/>
  <c r="AJ8" i="1"/>
  <c r="AJ10" i="1"/>
  <c r="AJ11" i="1"/>
  <c r="AJ12" i="1"/>
  <c r="AJ13" i="1"/>
  <c r="AS5" i="1"/>
  <c r="AH130" i="1"/>
  <c r="Z130" i="1" s="1"/>
  <c r="AH112" i="1"/>
  <c r="Z112" i="1" s="1"/>
  <c r="AH108" i="1"/>
  <c r="Z108" i="1" s="1"/>
  <c r="AH20" i="1"/>
  <c r="Z20" i="1" s="1"/>
  <c r="AH9" i="1"/>
  <c r="Z9" i="1" s="1"/>
  <c r="AP5" i="1"/>
  <c r="AP135" i="1"/>
  <c r="AP8" i="1"/>
  <c r="AP7" i="1"/>
  <c r="AR135" i="1"/>
  <c r="AR138" i="1"/>
  <c r="AR137" i="1"/>
  <c r="AR136" i="1"/>
  <c r="AR129" i="1"/>
  <c r="AR128" i="1"/>
  <c r="AR126" i="1"/>
  <c r="AR124" i="1"/>
  <c r="AR123" i="1"/>
  <c r="AR122" i="1"/>
  <c r="AR121" i="1"/>
  <c r="AR116" i="1"/>
  <c r="AR115" i="1"/>
  <c r="AR114" i="1"/>
  <c r="AR113" i="1"/>
  <c r="AR111" i="1"/>
  <c r="AR110" i="1"/>
  <c r="AR109" i="1"/>
  <c r="AR107" i="1"/>
  <c r="AR106" i="1"/>
  <c r="AR105" i="1"/>
  <c r="AR104" i="1"/>
  <c r="AR103" i="1"/>
  <c r="AR100" i="1"/>
  <c r="AR94" i="1"/>
  <c r="AR93" i="1"/>
  <c r="AR92" i="1"/>
  <c r="AR91" i="1"/>
  <c r="AR88" i="1"/>
  <c r="AR87" i="1"/>
  <c r="AR86" i="1"/>
  <c r="AR85" i="1"/>
  <c r="AR84" i="1"/>
  <c r="AR83" i="1"/>
  <c r="AR82" i="1"/>
  <c r="AR74" i="1"/>
  <c r="AR73" i="1"/>
  <c r="AR66" i="1"/>
  <c r="AR64" i="1"/>
  <c r="AR61" i="1"/>
  <c r="AR58" i="1"/>
  <c r="AR52" i="1"/>
  <c r="AR50" i="1"/>
  <c r="AR48" i="1"/>
  <c r="AR47" i="1"/>
  <c r="AR36" i="1"/>
  <c r="AR35" i="1"/>
  <c r="AR29" i="1"/>
  <c r="AR28" i="1"/>
  <c r="AR30" i="1"/>
  <c r="AR26" i="1"/>
  <c r="AR23" i="1"/>
  <c r="AR22" i="1"/>
  <c r="AR19" i="1"/>
  <c r="AR18" i="1"/>
  <c r="AR17" i="1"/>
  <c r="AR15" i="1"/>
  <c r="AR13" i="1"/>
  <c r="AR12" i="1"/>
  <c r="AR11" i="1"/>
  <c r="AR10" i="1"/>
  <c r="AR5" i="1"/>
  <c r="AP138" i="1"/>
  <c r="AP137" i="1"/>
  <c r="AP129" i="1"/>
  <c r="AP128" i="1"/>
  <c r="AP126" i="1"/>
  <c r="AP124" i="1"/>
  <c r="AP123" i="1"/>
  <c r="AP122" i="1"/>
  <c r="AP121" i="1"/>
  <c r="AP116" i="1"/>
  <c r="AP115" i="1"/>
  <c r="AP114" i="1"/>
  <c r="AP113" i="1"/>
  <c r="AP111" i="1"/>
  <c r="AP110" i="1"/>
  <c r="AP109" i="1"/>
  <c r="AP107" i="1"/>
  <c r="AP106" i="1"/>
  <c r="AP105" i="1"/>
  <c r="AP104" i="1"/>
  <c r="AP103" i="1"/>
  <c r="AP100" i="1"/>
  <c r="AP93" i="1"/>
  <c r="AP92" i="1"/>
  <c r="AP91" i="1"/>
  <c r="AP88" i="1"/>
  <c r="AP87" i="1"/>
  <c r="AP86" i="1"/>
  <c r="AP85" i="1"/>
  <c r="AP84" i="1"/>
  <c r="AP83" i="1"/>
  <c r="AP82" i="1"/>
  <c r="AP74" i="1"/>
  <c r="AP73" i="1"/>
  <c r="AP66" i="1"/>
  <c r="AP64" i="1"/>
  <c r="AP61" i="1"/>
  <c r="AP58" i="1"/>
  <c r="AP52" i="1"/>
  <c r="AP50" i="1"/>
  <c r="AP48" i="1"/>
  <c r="AP36" i="1"/>
  <c r="AP35" i="1"/>
  <c r="AS25" i="1"/>
  <c r="AP29" i="1"/>
  <c r="AP17" i="1"/>
  <c r="AS7" i="1"/>
  <c r="AP28" i="1"/>
  <c r="AP30" i="1"/>
  <c r="AP23" i="1"/>
  <c r="AP22" i="1"/>
  <c r="AP19" i="1"/>
  <c r="AP18" i="1"/>
  <c r="AP15" i="1"/>
  <c r="AP13" i="1"/>
  <c r="AP12" i="1"/>
  <c r="AP11" i="1"/>
  <c r="AP10" i="1"/>
  <c r="AY134" i="1"/>
  <c r="AY132" i="1"/>
  <c r="AY135" i="1"/>
  <c r="AY133" i="1"/>
  <c r="AY138" i="1"/>
  <c r="AY137" i="1"/>
  <c r="AY136" i="1"/>
  <c r="AY129" i="1"/>
  <c r="AY128" i="1"/>
  <c r="AY126" i="1"/>
  <c r="AY124" i="1"/>
  <c r="AY123" i="1"/>
  <c r="AY122" i="1"/>
  <c r="AY121" i="1"/>
  <c r="AY120" i="1"/>
  <c r="AY119" i="1"/>
  <c r="AY118" i="1"/>
  <c r="AY117" i="1"/>
  <c r="AY116" i="1"/>
  <c r="AY115" i="1"/>
  <c r="AY114" i="1"/>
  <c r="AY113" i="1"/>
  <c r="AW112" i="1"/>
  <c r="AU112" i="1"/>
  <c r="AT112" i="1"/>
  <c r="AY111" i="1"/>
  <c r="AY110" i="1"/>
  <c r="AY109" i="1"/>
  <c r="AY107" i="1"/>
  <c r="AY106" i="1"/>
  <c r="AY105" i="1"/>
  <c r="AY103" i="1"/>
  <c r="AY102" i="1"/>
  <c r="AY101" i="1"/>
  <c r="AY81" i="1"/>
  <c r="AY78" i="1"/>
  <c r="AY74" i="1"/>
  <c r="AY73" i="1"/>
  <c r="AY66" i="1"/>
  <c r="AY64" i="1"/>
  <c r="AY61" i="1"/>
  <c r="AY58" i="1"/>
  <c r="AY52" i="1"/>
  <c r="AY50" i="1"/>
  <c r="AY48" i="1"/>
  <c r="AY36" i="1"/>
  <c r="AY35" i="1"/>
  <c r="AY32" i="1"/>
  <c r="AY29" i="1"/>
  <c r="AY28" i="1"/>
  <c r="AY30" i="1"/>
  <c r="AY26" i="1"/>
  <c r="AY24" i="1"/>
  <c r="AY23" i="1"/>
  <c r="AY22" i="1"/>
  <c r="AW20" i="1"/>
  <c r="AU20" i="1"/>
  <c r="AT20" i="1"/>
  <c r="AY19" i="1"/>
  <c r="AY18" i="1"/>
  <c r="AY17" i="1"/>
  <c r="AY15" i="1"/>
  <c r="AW14" i="1"/>
  <c r="AU14" i="1"/>
  <c r="AT14" i="1"/>
  <c r="AY13" i="1"/>
  <c r="AY12" i="1"/>
  <c r="AY11" i="1"/>
  <c r="AY10" i="1"/>
  <c r="AY8" i="1"/>
  <c r="AY7" i="1"/>
  <c r="AY5" i="1"/>
  <c r="AS139" i="1"/>
  <c r="AS67" i="1"/>
  <c r="AS45" i="1"/>
  <c r="AS8" i="1"/>
  <c r="AS10" i="1"/>
  <c r="AS11" i="1"/>
  <c r="AS12" i="1"/>
  <c r="AS13" i="1"/>
  <c r="AS15" i="1"/>
  <c r="AS17" i="1"/>
  <c r="AS18" i="1"/>
  <c r="AS19" i="1"/>
  <c r="AS22" i="1"/>
  <c r="AS23" i="1"/>
  <c r="AS24" i="1"/>
  <c r="AS26" i="1"/>
  <c r="AS30" i="1"/>
  <c r="AS28" i="1"/>
  <c r="AS29" i="1"/>
  <c r="AS32" i="1"/>
  <c r="AS36" i="1"/>
  <c r="AS76" i="1"/>
  <c r="AS75" i="1"/>
  <c r="AS47" i="1"/>
  <c r="AS48" i="1"/>
  <c r="AS50" i="1"/>
  <c r="AS52" i="1"/>
  <c r="AS58" i="1"/>
  <c r="AS61" i="1"/>
  <c r="AS66" i="1"/>
  <c r="AS73" i="1"/>
  <c r="AS74" i="1"/>
  <c r="AS78" i="1"/>
  <c r="AS81" i="1"/>
  <c r="AS82" i="1"/>
  <c r="AS83" i="1"/>
  <c r="AS84" i="1"/>
  <c r="AS85" i="1"/>
  <c r="AS86" i="1"/>
  <c r="AS87" i="1"/>
  <c r="AS88" i="1"/>
  <c r="AS89" i="1"/>
  <c r="AS91" i="1"/>
  <c r="AS92" i="1"/>
  <c r="AS93" i="1"/>
  <c r="AS94" i="1"/>
  <c r="AS100" i="1"/>
  <c r="AS102" i="1"/>
  <c r="AS101" i="1"/>
  <c r="AS103" i="1"/>
  <c r="AS104" i="1"/>
  <c r="AS105" i="1"/>
  <c r="AS106" i="1"/>
  <c r="AS107" i="1"/>
  <c r="AQ14" i="1"/>
  <c r="AN14" i="1"/>
  <c r="AN20" i="1"/>
  <c r="AN108" i="1"/>
  <c r="AS135" i="1"/>
  <c r="AS132" i="1"/>
  <c r="AS134" i="1"/>
  <c r="AS133" i="1"/>
  <c r="AS137" i="1"/>
  <c r="AS138" i="1"/>
  <c r="AS136" i="1"/>
  <c r="AS114" i="1"/>
  <c r="AS115" i="1"/>
  <c r="AS116" i="1"/>
  <c r="AS120" i="1"/>
  <c r="AS117" i="1"/>
  <c r="AS118" i="1"/>
  <c r="AS119" i="1"/>
  <c r="AS121" i="1"/>
  <c r="AS122" i="1"/>
  <c r="AS123" i="1"/>
  <c r="AS124" i="1"/>
  <c r="AS126" i="1"/>
  <c r="AS128" i="1"/>
  <c r="AS129" i="1"/>
  <c r="AS113" i="1"/>
  <c r="AS110" i="1"/>
  <c r="AS111" i="1"/>
  <c r="AS109" i="1"/>
  <c r="AO14" i="1"/>
  <c r="AP14" i="1" s="1"/>
  <c r="AO20" i="1"/>
  <c r="AP20" i="1" s="1"/>
  <c r="AO108" i="1"/>
  <c r="AS35" i="1"/>
  <c r="AO112" i="1"/>
  <c r="AP112" i="1" s="1"/>
  <c r="AN112" i="1"/>
  <c r="AN130" i="1"/>
  <c r="AN9" i="1"/>
  <c r="AU108" i="1"/>
  <c r="AU9" i="1"/>
  <c r="AP9" i="1" s="1"/>
  <c r="AO130" i="1"/>
  <c r="AQ20" i="1"/>
  <c r="AT108" i="1"/>
  <c r="AT9" i="1"/>
  <c r="AW108" i="1"/>
  <c r="AQ108" i="1"/>
  <c r="AQ112" i="1"/>
  <c r="AS112" i="1" s="1"/>
  <c r="AW9" i="1"/>
  <c r="AU130" i="1"/>
  <c r="AW130" i="1"/>
  <c r="AT130" i="1"/>
  <c r="AQ9" i="1"/>
  <c r="AJ14" i="1"/>
  <c r="AP140" i="1" l="1"/>
  <c r="AS79" i="1"/>
  <c r="AJ9" i="1"/>
  <c r="AR130" i="1"/>
  <c r="AS130" i="1"/>
  <c r="AG108" i="1"/>
  <c r="AI130" i="1"/>
  <c r="AJ140" i="1"/>
  <c r="AI140" i="1"/>
  <c r="AI79" i="1"/>
  <c r="AE141" i="1"/>
  <c r="AG79" i="1"/>
  <c r="AG130" i="1"/>
  <c r="AI108" i="1"/>
  <c r="AT141" i="1"/>
  <c r="AU141" i="1"/>
  <c r="AR20" i="1"/>
  <c r="AS9" i="1"/>
  <c r="AS14" i="1"/>
  <c r="AJ130" i="1"/>
  <c r="AP79" i="1"/>
  <c r="AJ79" i="1"/>
  <c r="AY14" i="1"/>
  <c r="AI14" i="1"/>
  <c r="AP130" i="1"/>
  <c r="AJ20" i="1"/>
  <c r="AS140" i="1"/>
  <c r="AY112" i="1"/>
  <c r="AG20" i="1"/>
  <c r="AI112" i="1"/>
  <c r="AS108" i="1"/>
  <c r="AY20" i="1"/>
  <c r="AY140" i="1"/>
  <c r="AF141" i="1"/>
  <c r="X141" i="1" s="1"/>
  <c r="AR79" i="1"/>
  <c r="AH141" i="1"/>
  <c r="Z141" i="1" s="1"/>
  <c r="AJ112" i="1"/>
  <c r="AW141" i="1"/>
  <c r="AG112" i="1"/>
  <c r="AG14" i="1"/>
  <c r="AJ108" i="1"/>
  <c r="X140" i="1"/>
  <c r="AQ141" i="1"/>
  <c r="AR14" i="1"/>
  <c r="AY108" i="1"/>
  <c r="AR108" i="1"/>
  <c r="AI9" i="1"/>
  <c r="AO141" i="1"/>
  <c r="AN141" i="1"/>
  <c r="AY9" i="1"/>
  <c r="AP108" i="1"/>
  <c r="AR9" i="1"/>
  <c r="AI20" i="1"/>
  <c r="AG9" i="1"/>
  <c r="AS20" i="1"/>
  <c r="AY130" i="1"/>
  <c r="AR112" i="1"/>
  <c r="AY79" i="1"/>
  <c r="AI141" i="1" l="1"/>
  <c r="AJ141" i="1"/>
  <c r="AG141" i="1"/>
  <c r="AS141" i="1"/>
  <c r="AP141" i="1"/>
  <c r="AY141" i="1" l="1"/>
  <c r="AR141" i="1"/>
</calcChain>
</file>

<file path=xl/sharedStrings.xml><?xml version="1.0" encoding="utf-8"?>
<sst xmlns="http://schemas.openxmlformats.org/spreadsheetml/2006/main" count="999" uniqueCount="202">
  <si>
    <t>Sted</t>
  </si>
  <si>
    <t>Stnr</t>
  </si>
  <si>
    <t>Studium</t>
  </si>
  <si>
    <t>Ramme</t>
  </si>
  <si>
    <t>Søknader</t>
  </si>
  <si>
    <t>Endring</t>
  </si>
  <si>
    <t>Primærsøker</t>
  </si>
  <si>
    <t>TF</t>
  </si>
  <si>
    <t>Kristendom</t>
  </si>
  <si>
    <t>Teologi og kristendom</t>
  </si>
  <si>
    <t>Teologi, profesjonsstudium</t>
  </si>
  <si>
    <t>Sum TF</t>
  </si>
  <si>
    <t>JF</t>
  </si>
  <si>
    <t>Demokrati og rettigheter i informasjonssamfunnet</t>
  </si>
  <si>
    <t>Kriminologi</t>
  </si>
  <si>
    <t>Rettsvitenskap (jus), start høst</t>
  </si>
  <si>
    <t>Rettsvitenskap (jus), start vår</t>
  </si>
  <si>
    <t>Sum JF</t>
  </si>
  <si>
    <t>MF</t>
  </si>
  <si>
    <t>Ernæring</t>
  </si>
  <si>
    <t>Helseledelse og helseøkonomi</t>
  </si>
  <si>
    <t>Medisin, start høst</t>
  </si>
  <si>
    <t>Medisin, start vår</t>
  </si>
  <si>
    <t>SUM MF</t>
  </si>
  <si>
    <t>HF</t>
  </si>
  <si>
    <t>Allmenn litteraturvitenskap</t>
  </si>
  <si>
    <t>Antikk kultur og klassisk tradisjon</t>
  </si>
  <si>
    <t>Asiatiske og afrikanske studier</t>
  </si>
  <si>
    <t>Europeiske og amerikanske studier</t>
  </si>
  <si>
    <t>Engelsk</t>
  </si>
  <si>
    <t>Estetiske studier</t>
  </si>
  <si>
    <t>Fransk</t>
  </si>
  <si>
    <t>Historie</t>
  </si>
  <si>
    <t>Kunsthistorie</t>
  </si>
  <si>
    <t>Kunsthistorie, årsenhet</t>
  </si>
  <si>
    <t>Litteratur</t>
  </si>
  <si>
    <t>Medievitenskap</t>
  </si>
  <si>
    <t>Musikkvitenskap</t>
  </si>
  <si>
    <t>Nordisk</t>
  </si>
  <si>
    <t>Norsk som andrespråk</t>
  </si>
  <si>
    <t>Religionsstudier</t>
  </si>
  <si>
    <t>Spansk, årsenhet</t>
  </si>
  <si>
    <t>Språk</t>
  </si>
  <si>
    <t>Tysk</t>
  </si>
  <si>
    <t>SUM HF</t>
  </si>
  <si>
    <t>Primærsøkere</t>
  </si>
  <si>
    <t>MN</t>
  </si>
  <si>
    <t>Biologi</t>
  </si>
  <si>
    <t>Digitale medier</t>
  </si>
  <si>
    <t>Elektronikk og datateknologi</t>
  </si>
  <si>
    <t>Farmasi</t>
  </si>
  <si>
    <t>Fysikk, astronomi, meteorologi</t>
  </si>
  <si>
    <t>Geofag: geologi, geofysikk og geografi</t>
  </si>
  <si>
    <t>Informatikk, 3-årig</t>
  </si>
  <si>
    <t>Informatikk, avbildning</t>
  </si>
  <si>
    <t>Informatikk, distribuerte systemer og nettverk</t>
  </si>
  <si>
    <t>Informatikk, informasjons- og interaksjonsdesign</t>
  </si>
  <si>
    <t>Informatikk, nano- og mikroelektronikk</t>
  </si>
  <si>
    <t>Informatikk, robotikk og intelligente systemer</t>
  </si>
  <si>
    <t>Informatikk, simulering og visualisering</t>
  </si>
  <si>
    <t>Informatikk, Systemutvikling: modellering og programmering</t>
  </si>
  <si>
    <t>Kjemi</t>
  </si>
  <si>
    <t>Matematikk og økonomi</t>
  </si>
  <si>
    <t>Matematikk, informatikk og teknologi</t>
  </si>
  <si>
    <t>Materialer, energi og nanoteknologi</t>
  </si>
  <si>
    <t>Molekylærbiologi og biologisk kjemi</t>
  </si>
  <si>
    <t>Realfag</t>
  </si>
  <si>
    <t>IT - Språk, logikk, psykologi</t>
  </si>
  <si>
    <t>Teknologi, organisasjon og læring</t>
  </si>
  <si>
    <t>SUM MN</t>
  </si>
  <si>
    <t>OD</t>
  </si>
  <si>
    <t>Odontologi, start høst</t>
  </si>
  <si>
    <t>Odontologi, start vår</t>
  </si>
  <si>
    <t>Tannpleie</t>
  </si>
  <si>
    <t>SUM OD</t>
  </si>
  <si>
    <t>SV</t>
  </si>
  <si>
    <t>Europastudier (EU)</t>
  </si>
  <si>
    <t>Internasjonale studier</t>
  </si>
  <si>
    <t>Kultur og kommunikasjon</t>
  </si>
  <si>
    <t>Offentlig administrasjon og ledelse</t>
  </si>
  <si>
    <t>Psykologi</t>
  </si>
  <si>
    <t>Psykologi, profesjonsstudium høst</t>
  </si>
  <si>
    <t>Psykologi, profesjonsstudium vår</t>
  </si>
  <si>
    <t>Psykologi, årsenhet</t>
  </si>
  <si>
    <t>Samfunnsgeografi</t>
  </si>
  <si>
    <t>Samfunnsøkonomi</t>
  </si>
  <si>
    <t>Sosialantropologi</t>
  </si>
  <si>
    <t>Sosiologi</t>
  </si>
  <si>
    <t>Statsvitenskap</t>
  </si>
  <si>
    <t>Utviklingsstudier</t>
  </si>
  <si>
    <t>SUM SV</t>
  </si>
  <si>
    <t>UV</t>
  </si>
  <si>
    <t>Pedagogikk</t>
  </si>
  <si>
    <t>Spesialpedagogikk</t>
  </si>
  <si>
    <t>Tegnspråk og tolking</t>
  </si>
  <si>
    <t>SUM UIO</t>
  </si>
  <si>
    <t>Primærsøkere  pr studieplass</t>
  </si>
  <si>
    <t>NOM 2009</t>
  </si>
  <si>
    <t>Lektorprogrammet, kultur og samfunnsfag</t>
  </si>
  <si>
    <t>Lektorprogrammet, realfag</t>
  </si>
  <si>
    <t>Lektorprogrammet, fremmedspråk</t>
  </si>
  <si>
    <t>Lektorprogrammet, nordisk</t>
  </si>
  <si>
    <t>nytt</t>
  </si>
  <si>
    <t>utgått</t>
  </si>
  <si>
    <t>Arkeologi</t>
  </si>
  <si>
    <t>Tverrfaglige kjønnsstudier</t>
  </si>
  <si>
    <t>Tverrfaglige kjønnsstudier, årsenhet</t>
  </si>
  <si>
    <t>Filosofi og idehistorie</t>
  </si>
  <si>
    <t>Kulturarv og bevaringskunnskap</t>
  </si>
  <si>
    <t>Religionshistorie og kulturhistorie</t>
  </si>
  <si>
    <t>2009, 20. april</t>
  </si>
  <si>
    <t>2008, 18. april</t>
  </si>
  <si>
    <t>Arkivkunnskap, årsenhet</t>
  </si>
  <si>
    <t>Sum UV</t>
  </si>
  <si>
    <t>Tegnspråk, årsenhet</t>
  </si>
  <si>
    <t>NOM 2010</t>
  </si>
  <si>
    <t>2010, 28. april</t>
  </si>
  <si>
    <t>Kristendom, årsenhet</t>
  </si>
  <si>
    <t>Religion og samfunn</t>
  </si>
  <si>
    <t>Allmenn litteraturvitenskap, årsenhet</t>
  </si>
  <si>
    <t>Antikk kultur og klassiske språk</t>
  </si>
  <si>
    <t>Engelsk, årsstudium</t>
  </si>
  <si>
    <t>Filosofi og idéhistorie</t>
  </si>
  <si>
    <t>Fransk, årsstudium</t>
  </si>
  <si>
    <t>Historie, årsenhet</t>
  </si>
  <si>
    <t>Japansk med Japanstudier</t>
  </si>
  <si>
    <t>Kinesisk med Kinastudier</t>
  </si>
  <si>
    <t>Kunsthistorie, bachelor</t>
  </si>
  <si>
    <t>Lingvistikk</t>
  </si>
  <si>
    <t>Midtøstenstudier med arabisk</t>
  </si>
  <si>
    <t>Midtøstenstudier med hebraisk</t>
  </si>
  <si>
    <t>Midtøstenstudier med persisk</t>
  </si>
  <si>
    <t>Nordiske studier</t>
  </si>
  <si>
    <t>Norsk som andrespråk, årsstudium</t>
  </si>
  <si>
    <t>Spansk</t>
  </si>
  <si>
    <t>Sør-Asia områdestudier</t>
  </si>
  <si>
    <t>Sør-Asiastudier med hindi</t>
  </si>
  <si>
    <t>Sør-Asiastudier med sanskrit</t>
  </si>
  <si>
    <t>Tysk, årsenhet</t>
  </si>
  <si>
    <t>Fysikk, astronomi og meteorologi</t>
  </si>
  <si>
    <t>Informatikk: design, bruk og interaksjon</t>
  </si>
  <si>
    <t>Informatikk: nanoelektronikk og robotikk</t>
  </si>
  <si>
    <t>Informatikk: programmering og nettverk</t>
  </si>
  <si>
    <t>Informatikk: språk og kommunikasjon</t>
  </si>
  <si>
    <t>Realfag, årsenhet</t>
  </si>
  <si>
    <t>Psykologi profesjon, start høst</t>
  </si>
  <si>
    <t>Psykologi profesjon, start vår</t>
  </si>
  <si>
    <t>Psykologi, 3-årig</t>
  </si>
  <si>
    <t>Samfunnsøkonomisk analyse, 5-årig</t>
  </si>
  <si>
    <t>Nordisk, særlig norsk språk og litteratur</t>
  </si>
  <si>
    <t>Europeiske og amerikanske studier språk, litteratur, område</t>
  </si>
  <si>
    <t>Informatikk: tekniske og naturvitenskapelige anvendelser</t>
  </si>
  <si>
    <t>ikke søking  i år</t>
  </si>
  <si>
    <t>NOM2008</t>
  </si>
  <si>
    <t>NOM 2011</t>
  </si>
  <si>
    <t>Master i klinisk ernæring, start vår</t>
  </si>
  <si>
    <t>Medievitenskap, årsenhet</t>
  </si>
  <si>
    <t>Nytt</t>
  </si>
  <si>
    <t>Engelsk (studieretning)</t>
  </si>
  <si>
    <t>Spansk (studieretning)</t>
  </si>
  <si>
    <t>Fransk (studieretning)</t>
  </si>
  <si>
    <t>Latin-Amerika (studieretning)</t>
  </si>
  <si>
    <t>Nord-Amerika (studieretning)</t>
  </si>
  <si>
    <t>Portugisisk (studieretning)</t>
  </si>
  <si>
    <t>Russisk (studieretning)</t>
  </si>
  <si>
    <t>Italiensk (studieretning)</t>
  </si>
  <si>
    <t>Tysk (studieretning)</t>
  </si>
  <si>
    <t>Spansk, årsstudium</t>
  </si>
  <si>
    <t>Japansk med Japan-studier</t>
  </si>
  <si>
    <t>Kinesisk med Kina-studier</t>
  </si>
  <si>
    <t>Midtøsten-studier med arabisk</t>
  </si>
  <si>
    <t>Midtøsten-studier med tyrkisk</t>
  </si>
  <si>
    <t>Flyttet til HiO</t>
  </si>
  <si>
    <t>2011, 27. april</t>
  </si>
  <si>
    <t>Merk: Opptaksrammetallene fra 2010 er hentet ut i april s.å. Det ble foretatt kutt i flere studieplasser ved SV i juni 2010 og derfor stemmer ikke tallene fra dette statistikkskjemaet overens med skjemaet fra hovedopptaket.</t>
  </si>
  <si>
    <t>India områdestudier</t>
  </si>
  <si>
    <t>NOM 2012</t>
  </si>
  <si>
    <t>Filosofi (studieretning)</t>
  </si>
  <si>
    <t>Idéhistorie (studieretning)</t>
  </si>
  <si>
    <t>ikke søking i år</t>
  </si>
  <si>
    <t>Sentral-Europa- og Balkan-studier</t>
  </si>
  <si>
    <t>Nordisk språk og litteratur og norsk som andrespråk</t>
  </si>
  <si>
    <t>Norrøne og keltiske studier</t>
  </si>
  <si>
    <t>Retorikk og språklig kommunikasjon</t>
  </si>
  <si>
    <t>Odontologi</t>
  </si>
  <si>
    <t>Statsvitenskap, årsenhet</t>
  </si>
  <si>
    <t>Midtøsten-studier med persisk</t>
  </si>
  <si>
    <t>Midtøsten-studier med hebraisk</t>
  </si>
  <si>
    <t>India-studier med hindi</t>
  </si>
  <si>
    <t>2012, 23. april</t>
  </si>
  <si>
    <t>ikke opptak i år</t>
  </si>
  <si>
    <t>NOM 2013</t>
  </si>
  <si>
    <t>India-studier med sanskrit</t>
  </si>
  <si>
    <t>Religionshistorie</t>
  </si>
  <si>
    <t>Kulturhistorie</t>
  </si>
  <si>
    <t>Sosiologi, årsenhet</t>
  </si>
  <si>
    <t>2013, 19. april</t>
  </si>
  <si>
    <r>
      <t>Master i klinisk ernæring</t>
    </r>
    <r>
      <rPr>
        <sz val="9"/>
        <color rgb="FFFF0000"/>
        <rFont val="Arial"/>
        <family val="2"/>
      </rPr>
      <t>, start høst</t>
    </r>
  </si>
  <si>
    <r>
      <t xml:space="preserve">Master i klinisk ernæring, </t>
    </r>
    <r>
      <rPr>
        <sz val="9"/>
        <color rgb="FFFF0000"/>
        <rFont val="Arial"/>
        <family val="2"/>
      </rPr>
      <t>start vår</t>
    </r>
  </si>
  <si>
    <t>Førstevalgssøker</t>
  </si>
  <si>
    <t>Førstevalgssøker pr studieplass</t>
  </si>
  <si>
    <t>Førstevalgssøker  pr studieplass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</si>
</sst>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4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9"/>
      <color theme="6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i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9" fontId="2" fillId="0" borderId="3" xfId="1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9" fontId="2" fillId="0" borderId="7" xfId="1" applyFont="1" applyBorder="1"/>
    <xf numFmtId="9" fontId="2" fillId="0" borderId="8" xfId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0" borderId="16" xfId="0" applyFont="1" applyBorder="1"/>
    <xf numFmtId="0" fontId="2" fillId="0" borderId="17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3" borderId="20" xfId="0" applyFont="1" applyFill="1" applyBorder="1"/>
    <xf numFmtId="0" fontId="4" fillId="3" borderId="21" xfId="0" applyFont="1" applyFill="1" applyBorder="1"/>
    <xf numFmtId="0" fontId="5" fillId="0" borderId="0" xfId="0" applyFont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23" xfId="0" applyFont="1" applyFill="1" applyBorder="1"/>
    <xf numFmtId="0" fontId="2" fillId="3" borderId="24" xfId="0" applyFont="1" applyFill="1" applyBorder="1"/>
    <xf numFmtId="0" fontId="2" fillId="3" borderId="25" xfId="0" applyFont="1" applyFill="1" applyBorder="1"/>
    <xf numFmtId="2" fontId="2" fillId="0" borderId="26" xfId="1" applyNumberFormat="1" applyFont="1" applyBorder="1"/>
    <xf numFmtId="2" fontId="2" fillId="2" borderId="23" xfId="1" applyNumberFormat="1" applyFont="1" applyFill="1" applyBorder="1"/>
    <xf numFmtId="2" fontId="2" fillId="0" borderId="8" xfId="1" applyNumberFormat="1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9" fillId="0" borderId="7" xfId="0" applyFont="1" applyBorder="1"/>
    <xf numFmtId="9" fontId="8" fillId="0" borderId="7" xfId="1" applyFont="1" applyBorder="1"/>
    <xf numFmtId="9" fontId="8" fillId="0" borderId="8" xfId="1" applyFont="1" applyBorder="1"/>
    <xf numFmtId="0" fontId="2" fillId="0" borderId="28" xfId="0" applyFont="1" applyBorder="1"/>
    <xf numFmtId="0" fontId="2" fillId="0" borderId="29" xfId="0" applyFont="1" applyBorder="1"/>
    <xf numFmtId="0" fontId="8" fillId="0" borderId="7" xfId="0" applyFont="1" applyBorder="1"/>
    <xf numFmtId="9" fontId="2" fillId="2" borderId="36" xfId="1" applyFont="1" applyFill="1" applyBorder="1"/>
    <xf numFmtId="0" fontId="2" fillId="2" borderId="36" xfId="0" applyFont="1" applyFill="1" applyBorder="1"/>
    <xf numFmtId="9" fontId="2" fillId="0" borderId="39" xfId="1" applyFont="1" applyBorder="1"/>
    <xf numFmtId="0" fontId="2" fillId="2" borderId="22" xfId="0" applyFont="1" applyFill="1" applyBorder="1"/>
    <xf numFmtId="0" fontId="2" fillId="0" borderId="39" xfId="0" applyFont="1" applyBorder="1"/>
    <xf numFmtId="9" fontId="2" fillId="3" borderId="15" xfId="1" applyFont="1" applyFill="1" applyBorder="1"/>
    <xf numFmtId="164" fontId="2" fillId="0" borderId="3" xfId="1" applyNumberFormat="1" applyFont="1" applyBorder="1"/>
    <xf numFmtId="0" fontId="0" fillId="0" borderId="41" xfId="0" applyBorder="1"/>
    <xf numFmtId="0" fontId="0" fillId="0" borderId="9" xfId="0" applyBorder="1"/>
    <xf numFmtId="0" fontId="0" fillId="0" borderId="17" xfId="0" applyBorder="1"/>
    <xf numFmtId="0" fontId="0" fillId="0" borderId="42" xfId="0" applyBorder="1"/>
    <xf numFmtId="0" fontId="0" fillId="0" borderId="16" xfId="0" applyBorder="1"/>
    <xf numFmtId="0" fontId="5" fillId="0" borderId="10" xfId="0" applyFont="1" applyBorder="1"/>
    <xf numFmtId="0" fontId="2" fillId="0" borderId="43" xfId="0" applyFont="1" applyBorder="1"/>
    <xf numFmtId="0" fontId="3" fillId="3" borderId="12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3" fillId="3" borderId="15" xfId="0" applyFont="1" applyFill="1" applyBorder="1"/>
    <xf numFmtId="0" fontId="3" fillId="3" borderId="23" xfId="0" applyFont="1" applyFill="1" applyBorder="1"/>
    <xf numFmtId="2" fontId="3" fillId="3" borderId="23" xfId="0" applyNumberFormat="1" applyFont="1" applyFill="1" applyBorder="1"/>
    <xf numFmtId="0" fontId="2" fillId="0" borderId="45" xfId="0" applyFont="1" applyBorder="1"/>
    <xf numFmtId="0" fontId="2" fillId="0" borderId="46" xfId="0" applyFont="1" applyBorder="1"/>
    <xf numFmtId="0" fontId="2" fillId="0" borderId="47" xfId="0" applyFont="1" applyBorder="1"/>
    <xf numFmtId="0" fontId="2" fillId="0" borderId="48" xfId="0" applyFont="1" applyBorder="1"/>
    <xf numFmtId="0" fontId="2" fillId="2" borderId="20" xfId="0" applyFont="1" applyFill="1" applyBorder="1"/>
    <xf numFmtId="0" fontId="2" fillId="0" borderId="49" xfId="0" applyFont="1" applyBorder="1"/>
    <xf numFmtId="0" fontId="2" fillId="2" borderId="37" xfId="0" applyFont="1" applyFill="1" applyBorder="1"/>
    <xf numFmtId="0" fontId="3" fillId="3" borderId="37" xfId="0" applyFont="1" applyFill="1" applyBorder="1"/>
    <xf numFmtId="0" fontId="3" fillId="3" borderId="50" xfId="0" applyFont="1" applyFill="1" applyBorder="1"/>
    <xf numFmtId="0" fontId="2" fillId="0" borderId="8" xfId="0" applyFont="1" applyBorder="1"/>
    <xf numFmtId="0" fontId="3" fillId="3" borderId="51" xfId="0" applyFont="1" applyFill="1" applyBorder="1"/>
    <xf numFmtId="0" fontId="2" fillId="0" borderId="52" xfId="0" applyFont="1" applyBorder="1"/>
    <xf numFmtId="0" fontId="2" fillId="2" borderId="53" xfId="0" applyFont="1" applyFill="1" applyBorder="1"/>
    <xf numFmtId="0" fontId="2" fillId="2" borderId="54" xfId="0" applyFont="1" applyFill="1" applyBorder="1"/>
    <xf numFmtId="2" fontId="2" fillId="2" borderId="51" xfId="1" applyNumberFormat="1" applyFont="1" applyFill="1" applyBorder="1"/>
    <xf numFmtId="0" fontId="10" fillId="0" borderId="4" xfId="0" applyFont="1" applyBorder="1"/>
    <xf numFmtId="0" fontId="10" fillId="0" borderId="7" xfId="0" applyFont="1" applyBorder="1"/>
    <xf numFmtId="0" fontId="4" fillId="3" borderId="37" xfId="0" applyFont="1" applyFill="1" applyBorder="1"/>
    <xf numFmtId="0" fontId="2" fillId="2" borderId="23" xfId="0" applyFont="1" applyFill="1" applyBorder="1"/>
    <xf numFmtId="9" fontId="2" fillId="0" borderId="26" xfId="1" applyFont="1" applyBorder="1"/>
    <xf numFmtId="2" fontId="2" fillId="2" borderId="19" xfId="1" applyNumberFormat="1" applyFont="1" applyFill="1" applyBorder="1"/>
    <xf numFmtId="0" fontId="3" fillId="3" borderId="54" xfId="0" applyFont="1" applyFill="1" applyBorder="1"/>
    <xf numFmtId="0" fontId="2" fillId="0" borderId="42" xfId="0" applyFont="1" applyBorder="1"/>
    <xf numFmtId="0" fontId="2" fillId="0" borderId="40" xfId="0" applyFont="1" applyBorder="1"/>
    <xf numFmtId="0" fontId="10" fillId="0" borderId="40" xfId="0" applyFont="1" applyBorder="1"/>
    <xf numFmtId="0" fontId="2" fillId="0" borderId="41" xfId="0" applyFont="1" applyBorder="1"/>
    <xf numFmtId="2" fontId="3" fillId="3" borderId="51" xfId="0" applyNumberFormat="1" applyFont="1" applyFill="1" applyBorder="1"/>
    <xf numFmtId="9" fontId="2" fillId="0" borderId="7" xfId="1" applyFont="1" applyFill="1" applyBorder="1"/>
    <xf numFmtId="2" fontId="2" fillId="0" borderId="7" xfId="1" applyNumberFormat="1" applyFont="1" applyFill="1" applyBorder="1"/>
    <xf numFmtId="9" fontId="8" fillId="0" borderId="7" xfId="1" applyFont="1" applyFill="1" applyBorder="1"/>
    <xf numFmtId="9" fontId="10" fillId="0" borderId="7" xfId="1" applyFont="1" applyFill="1" applyBorder="1"/>
    <xf numFmtId="0" fontId="2" fillId="0" borderId="56" xfId="0" applyFont="1" applyBorder="1"/>
    <xf numFmtId="9" fontId="2" fillId="0" borderId="56" xfId="1" applyFont="1" applyFill="1" applyBorder="1"/>
    <xf numFmtId="2" fontId="2" fillId="0" borderId="57" xfId="1" applyNumberFormat="1" applyFont="1" applyFill="1" applyBorder="1"/>
    <xf numFmtId="2" fontId="2" fillId="0" borderId="8" xfId="1" applyNumberFormat="1" applyFont="1" applyFill="1" applyBorder="1"/>
    <xf numFmtId="2" fontId="10" fillId="0" borderId="8" xfId="1" applyNumberFormat="1" applyFont="1" applyFill="1" applyBorder="1"/>
    <xf numFmtId="0" fontId="2" fillId="2" borderId="25" xfId="0" applyFont="1" applyFill="1" applyBorder="1"/>
    <xf numFmtId="0" fontId="4" fillId="3" borderId="25" xfId="0" applyFont="1" applyFill="1" applyBorder="1"/>
    <xf numFmtId="9" fontId="2" fillId="0" borderId="18" xfId="1" applyFont="1" applyFill="1" applyBorder="1"/>
    <xf numFmtId="9" fontId="8" fillId="0" borderId="18" xfId="1" applyFont="1" applyFill="1" applyBorder="1"/>
    <xf numFmtId="2" fontId="2" fillId="0" borderId="34" xfId="1" applyNumberFormat="1" applyFont="1" applyFill="1" applyBorder="1"/>
    <xf numFmtId="2" fontId="2" fillId="0" borderId="18" xfId="1" applyNumberFormat="1" applyFont="1" applyFill="1" applyBorder="1"/>
    <xf numFmtId="9" fontId="2" fillId="0" borderId="3" xfId="1" applyFont="1" applyFill="1" applyBorder="1"/>
    <xf numFmtId="2" fontId="2" fillId="0" borderId="3" xfId="1" applyNumberFormat="1" applyFont="1" applyFill="1" applyBorder="1"/>
    <xf numFmtId="0" fontId="2" fillId="0" borderId="0" xfId="0" applyFont="1" applyBorder="1"/>
    <xf numFmtId="0" fontId="2" fillId="0" borderId="58" xfId="0" applyFont="1" applyBorder="1"/>
    <xf numFmtId="0" fontId="2" fillId="3" borderId="59" xfId="0" applyFont="1" applyFill="1" applyBorder="1"/>
    <xf numFmtId="0" fontId="2" fillId="3" borderId="0" xfId="0" applyFont="1" applyFill="1" applyBorder="1"/>
    <xf numFmtId="0" fontId="4" fillId="3" borderId="12" xfId="0" applyFont="1" applyFill="1" applyBorder="1"/>
    <xf numFmtId="2" fontId="2" fillId="0" borderId="5" xfId="1" applyNumberFormat="1" applyFont="1" applyFill="1" applyBorder="1"/>
    <xf numFmtId="2" fontId="2" fillId="0" borderId="1" xfId="1" applyNumberFormat="1" applyFont="1" applyFill="1" applyBorder="1"/>
    <xf numFmtId="2" fontId="8" fillId="0" borderId="5" xfId="1" applyNumberFormat="1" applyFont="1" applyBorder="1"/>
    <xf numFmtId="0" fontId="2" fillId="0" borderId="60" xfId="0" applyFont="1" applyBorder="1"/>
    <xf numFmtId="0" fontId="2" fillId="0" borderId="35" xfId="0" applyFont="1" applyBorder="1"/>
    <xf numFmtId="0" fontId="2" fillId="0" borderId="32" xfId="0" applyFont="1" applyBorder="1"/>
    <xf numFmtId="2" fontId="2" fillId="0" borderId="10" xfId="1" applyNumberFormat="1" applyFont="1" applyFill="1" applyBorder="1"/>
    <xf numFmtId="0" fontId="2" fillId="0" borderId="33" xfId="0" applyFont="1" applyBorder="1"/>
    <xf numFmtId="2" fontId="2" fillId="2" borderId="13" xfId="1" applyNumberFormat="1" applyFont="1" applyFill="1" applyBorder="1"/>
    <xf numFmtId="0" fontId="2" fillId="2" borderId="24" xfId="0" applyFont="1" applyFill="1" applyBorder="1"/>
    <xf numFmtId="0" fontId="8" fillId="0" borderId="47" xfId="0" applyFont="1" applyBorder="1"/>
    <xf numFmtId="0" fontId="8" fillId="0" borderId="48" xfId="0" applyFont="1" applyBorder="1"/>
    <xf numFmtId="0" fontId="2" fillId="0" borderId="61" xfId="0" applyFont="1" applyBorder="1"/>
    <xf numFmtId="0" fontId="2" fillId="3" borderId="37" xfId="0" applyFont="1" applyFill="1" applyBorder="1"/>
    <xf numFmtId="0" fontId="2" fillId="0" borderId="31" xfId="0" applyFont="1" applyBorder="1"/>
    <xf numFmtId="0" fontId="4" fillId="3" borderId="62" xfId="0" applyFont="1" applyFill="1" applyBorder="1"/>
    <xf numFmtId="0" fontId="8" fillId="0" borderId="32" xfId="0" applyFont="1" applyBorder="1"/>
    <xf numFmtId="0" fontId="8" fillId="0" borderId="33" xfId="0" applyFont="1" applyBorder="1"/>
    <xf numFmtId="0" fontId="2" fillId="0" borderId="63" xfId="0" applyFont="1" applyBorder="1"/>
    <xf numFmtId="0" fontId="3" fillId="3" borderId="24" xfId="0" applyFont="1" applyFill="1" applyBorder="1"/>
    <xf numFmtId="2" fontId="2" fillId="0" borderId="17" xfId="1" applyNumberFormat="1" applyFont="1" applyFill="1" applyBorder="1"/>
    <xf numFmtId="2" fontId="3" fillId="3" borderId="13" xfId="0" applyNumberFormat="1" applyFont="1" applyFill="1" applyBorder="1"/>
    <xf numFmtId="0" fontId="4" fillId="3" borderId="24" xfId="0" applyFont="1" applyFill="1" applyBorder="1"/>
    <xf numFmtId="164" fontId="2" fillId="0" borderId="3" xfId="1" applyNumberFormat="1" applyFont="1" applyFill="1" applyBorder="1"/>
    <xf numFmtId="9" fontId="2" fillId="2" borderId="27" xfId="1" applyNumberFormat="1" applyFont="1" applyFill="1" applyBorder="1"/>
    <xf numFmtId="0" fontId="3" fillId="3" borderId="37" xfId="0" applyFont="1" applyFill="1" applyBorder="1" applyAlignment="1"/>
    <xf numFmtId="2" fontId="2" fillId="0" borderId="17" xfId="1" applyNumberFormat="1" applyFont="1" applyBorder="1"/>
    <xf numFmtId="0" fontId="7" fillId="0" borderId="0" xfId="0" applyFont="1"/>
    <xf numFmtId="0" fontId="3" fillId="3" borderId="25" xfId="0" applyFont="1" applyFill="1" applyBorder="1" applyAlignment="1"/>
    <xf numFmtId="0" fontId="3" fillId="3" borderId="38" xfId="0" applyFont="1" applyFill="1" applyBorder="1" applyAlignment="1"/>
    <xf numFmtId="9" fontId="2" fillId="0" borderId="18" xfId="1" applyFont="1" applyBorder="1"/>
    <xf numFmtId="9" fontId="2" fillId="0" borderId="34" xfId="1" applyFont="1" applyBorder="1"/>
    <xf numFmtId="0" fontId="2" fillId="2" borderId="38" xfId="0" applyFont="1" applyFill="1" applyBorder="1"/>
    <xf numFmtId="9" fontId="2" fillId="2" borderId="15" xfId="1" applyFont="1" applyFill="1" applyBorder="1"/>
    <xf numFmtId="9" fontId="2" fillId="2" borderId="23" xfId="1" applyFont="1" applyFill="1" applyBorder="1"/>
    <xf numFmtId="9" fontId="2" fillId="2" borderId="54" xfId="1" applyFont="1" applyFill="1" applyBorder="1"/>
    <xf numFmtId="9" fontId="2" fillId="2" borderId="51" xfId="1" applyFont="1" applyFill="1" applyBorder="1"/>
    <xf numFmtId="0" fontId="7" fillId="0" borderId="7" xfId="0" applyFont="1" applyBorder="1"/>
    <xf numFmtId="2" fontId="2" fillId="0" borderId="34" xfId="1" applyNumberFormat="1" applyFont="1" applyBorder="1"/>
    <xf numFmtId="2" fontId="2" fillId="2" borderId="24" xfId="1" applyNumberFormat="1" applyFont="1" applyFill="1" applyBorder="1"/>
    <xf numFmtId="0" fontId="3" fillId="3" borderId="22" xfId="0" applyFont="1" applyFill="1" applyBorder="1"/>
    <xf numFmtId="9" fontId="3" fillId="3" borderId="27" xfId="1" applyFont="1" applyFill="1" applyBorder="1"/>
    <xf numFmtId="2" fontId="3" fillId="3" borderId="27" xfId="1" applyNumberFormat="1" applyFont="1" applyFill="1" applyBorder="1"/>
    <xf numFmtId="0" fontId="2" fillId="0" borderId="55" xfId="0" applyFont="1" applyBorder="1"/>
    <xf numFmtId="0" fontId="7" fillId="0" borderId="39" xfId="0" applyFont="1" applyBorder="1"/>
    <xf numFmtId="2" fontId="2" fillId="0" borderId="7" xfId="1" applyNumberFormat="1" applyFont="1" applyBorder="1"/>
    <xf numFmtId="2" fontId="2" fillId="0" borderId="65" xfId="1" applyNumberFormat="1" applyFont="1" applyBorder="1"/>
    <xf numFmtId="9" fontId="2" fillId="2" borderId="27" xfId="1" applyFont="1" applyFill="1" applyBorder="1"/>
    <xf numFmtId="9" fontId="2" fillId="0" borderId="30" xfId="1" applyFont="1" applyFill="1" applyBorder="1"/>
    <xf numFmtId="9" fontId="2" fillId="0" borderId="30" xfId="1" applyFont="1" applyBorder="1"/>
    <xf numFmtId="164" fontId="2" fillId="4" borderId="15" xfId="1" applyNumberFormat="1" applyFont="1" applyFill="1" applyBorder="1"/>
    <xf numFmtId="9" fontId="2" fillId="4" borderId="15" xfId="1" applyFont="1" applyFill="1" applyBorder="1"/>
    <xf numFmtId="2" fontId="2" fillId="0" borderId="5" xfId="1" applyNumberFormat="1" applyFont="1" applyBorder="1"/>
    <xf numFmtId="2" fontId="2" fillId="0" borderId="43" xfId="1" applyNumberFormat="1" applyFont="1" applyBorder="1"/>
    <xf numFmtId="2" fontId="2" fillId="2" borderId="27" xfId="1" applyNumberFormat="1" applyFont="1" applyFill="1" applyBorder="1"/>
    <xf numFmtId="0" fontId="2" fillId="0" borderId="52" xfId="0" applyFont="1" applyFill="1" applyBorder="1"/>
    <xf numFmtId="0" fontId="2" fillId="0" borderId="56" xfId="0" applyFont="1" applyFill="1" applyBorder="1"/>
    <xf numFmtId="0" fontId="0" fillId="0" borderId="6" xfId="0" applyBorder="1"/>
    <xf numFmtId="0" fontId="0" fillId="0" borderId="8" xfId="0" applyBorder="1"/>
    <xf numFmtId="2" fontId="2" fillId="0" borderId="44" xfId="1" applyNumberFormat="1" applyFont="1" applyBorder="1"/>
    <xf numFmtId="9" fontId="2" fillId="4" borderId="14" xfId="1" applyFont="1" applyFill="1" applyBorder="1"/>
    <xf numFmtId="2" fontId="2" fillId="0" borderId="26" xfId="1" applyNumberFormat="1" applyFont="1" applyFill="1" applyBorder="1"/>
    <xf numFmtId="164" fontId="2" fillId="0" borderId="30" xfId="1" applyNumberFormat="1" applyFont="1" applyFill="1" applyBorder="1"/>
    <xf numFmtId="164" fontId="2" fillId="5" borderId="15" xfId="1" applyNumberFormat="1" applyFont="1" applyFill="1" applyBorder="1"/>
    <xf numFmtId="9" fontId="2" fillId="5" borderId="15" xfId="1" applyFont="1" applyFill="1" applyBorder="1"/>
    <xf numFmtId="2" fontId="3" fillId="3" borderId="23" xfId="1" applyNumberFormat="1" applyFont="1" applyFill="1" applyBorder="1"/>
    <xf numFmtId="0" fontId="0" fillId="0" borderId="4" xfId="0" applyBorder="1"/>
    <xf numFmtId="0" fontId="3" fillId="3" borderId="53" xfId="0" applyFont="1" applyFill="1" applyBorder="1"/>
    <xf numFmtId="9" fontId="2" fillId="0" borderId="36" xfId="1" applyFont="1" applyBorder="1"/>
    <xf numFmtId="9" fontId="2" fillId="0" borderId="56" xfId="1" applyFont="1" applyBorder="1"/>
    <xf numFmtId="2" fontId="2" fillId="0" borderId="57" xfId="1" applyNumberFormat="1" applyFont="1" applyBorder="1"/>
    <xf numFmtId="0" fontId="0" fillId="0" borderId="18" xfId="0" applyBorder="1"/>
    <xf numFmtId="2" fontId="2" fillId="0" borderId="42" xfId="1" applyNumberFormat="1" applyFont="1" applyBorder="1"/>
    <xf numFmtId="0" fontId="3" fillId="3" borderId="49" xfId="0" applyFont="1" applyFill="1" applyBorder="1" applyAlignment="1"/>
    <xf numFmtId="0" fontId="0" fillId="3" borderId="0" xfId="0" applyFill="1" applyBorder="1" applyAlignment="1"/>
    <xf numFmtId="0" fontId="0" fillId="3" borderId="64" xfId="0" applyFill="1" applyBorder="1" applyAlignment="1"/>
    <xf numFmtId="10" fontId="2" fillId="5" borderId="15" xfId="1" applyNumberFormat="1" applyFont="1" applyFill="1" applyBorder="1"/>
    <xf numFmtId="2" fontId="8" fillId="0" borderId="5" xfId="1" applyNumberFormat="1" applyFont="1" applyFill="1" applyBorder="1"/>
    <xf numFmtId="0" fontId="8" fillId="0" borderId="46" xfId="0" applyFont="1" applyBorder="1"/>
    <xf numFmtId="0" fontId="8" fillId="0" borderId="35" xfId="0" applyFont="1" applyBorder="1"/>
    <xf numFmtId="0" fontId="8" fillId="0" borderId="16" xfId="0" applyFont="1" applyBorder="1"/>
    <xf numFmtId="0" fontId="8" fillId="0" borderId="3" xfId="0" applyFont="1" applyBorder="1"/>
    <xf numFmtId="9" fontId="8" fillId="0" borderId="3" xfId="1" applyFont="1" applyFill="1" applyBorder="1"/>
    <xf numFmtId="2" fontId="8" fillId="0" borderId="3" xfId="1" applyNumberFormat="1" applyFont="1" applyFill="1" applyBorder="1"/>
    <xf numFmtId="164" fontId="8" fillId="0" borderId="3" xfId="1" applyNumberFormat="1" applyFont="1" applyFill="1" applyBorder="1"/>
    <xf numFmtId="0" fontId="8" fillId="0" borderId="9" xfId="0" applyFont="1" applyBorder="1"/>
    <xf numFmtId="0" fontId="8" fillId="0" borderId="18" xfId="0" applyFont="1" applyBorder="1"/>
    <xf numFmtId="164" fontId="8" fillId="0" borderId="30" xfId="1" applyNumberFormat="1" applyFont="1" applyFill="1" applyBorder="1"/>
    <xf numFmtId="9" fontId="8" fillId="0" borderId="30" xfId="1" applyFont="1" applyFill="1" applyBorder="1"/>
    <xf numFmtId="2" fontId="8" fillId="0" borderId="10" xfId="1" applyNumberFormat="1" applyFont="1" applyFill="1" applyBorder="1"/>
    <xf numFmtId="9" fontId="2" fillId="4" borderId="53" xfId="1" applyFont="1" applyFill="1" applyBorder="1"/>
    <xf numFmtId="9" fontId="2" fillId="4" borderId="54" xfId="1" applyFont="1" applyFill="1" applyBorder="1"/>
    <xf numFmtId="0" fontId="3" fillId="3" borderId="49" xfId="0" applyFont="1" applyFill="1" applyBorder="1" applyAlignment="1"/>
    <xf numFmtId="0" fontId="7" fillId="3" borderId="0" xfId="0" applyFont="1" applyFill="1" applyBorder="1" applyAlignment="1"/>
    <xf numFmtId="0" fontId="7" fillId="3" borderId="64" xfId="0" applyFont="1" applyFill="1" applyBorder="1" applyAlignment="1"/>
    <xf numFmtId="9" fontId="11" fillId="0" borderId="3" xfId="1" applyFont="1" applyFill="1" applyBorder="1"/>
    <xf numFmtId="2" fontId="8" fillId="0" borderId="8" xfId="1" applyNumberFormat="1" applyFont="1" applyFill="1" applyBorder="1"/>
    <xf numFmtId="9" fontId="2" fillId="0" borderId="3" xfId="1" applyNumberFormat="1" applyFont="1" applyFill="1" applyBorder="1"/>
    <xf numFmtId="9" fontId="8" fillId="0" borderId="7" xfId="1" applyNumberFormat="1" applyFont="1" applyFill="1" applyBorder="1"/>
    <xf numFmtId="9" fontId="2" fillId="0" borderId="7" xfId="1" applyNumberFormat="1" applyFont="1" applyFill="1" applyBorder="1"/>
    <xf numFmtId="9" fontId="10" fillId="0" borderId="7" xfId="1" applyNumberFormat="1" applyFont="1" applyFill="1" applyBorder="1"/>
    <xf numFmtId="9" fontId="8" fillId="0" borderId="3" xfId="1" applyNumberFormat="1" applyFont="1" applyFill="1" applyBorder="1"/>
    <xf numFmtId="9" fontId="2" fillId="0" borderId="18" xfId="1" applyNumberFormat="1" applyFont="1" applyFill="1" applyBorder="1"/>
    <xf numFmtId="9" fontId="2" fillId="4" borderId="15" xfId="1" applyNumberFormat="1" applyFont="1" applyFill="1" applyBorder="1"/>
    <xf numFmtId="9" fontId="2" fillId="0" borderId="30" xfId="1" applyNumberFormat="1" applyFont="1" applyFill="1" applyBorder="1"/>
    <xf numFmtId="9" fontId="3" fillId="3" borderId="15" xfId="0" applyNumberFormat="1" applyFont="1" applyFill="1" applyBorder="1"/>
    <xf numFmtId="9" fontId="8" fillId="0" borderId="30" xfId="1" applyNumberFormat="1" applyFont="1" applyFill="1" applyBorder="1"/>
    <xf numFmtId="9" fontId="2" fillId="5" borderId="15" xfId="1" applyNumberFormat="1" applyFont="1" applyFill="1" applyBorder="1"/>
    <xf numFmtId="0" fontId="12" fillId="3" borderId="49" xfId="0" applyFont="1" applyFill="1" applyBorder="1" applyAlignment="1"/>
    <xf numFmtId="9" fontId="13" fillId="0" borderId="3" xfId="1" applyFont="1" applyFill="1" applyBorder="1"/>
    <xf numFmtId="9" fontId="11" fillId="0" borderId="3" xfId="1" applyNumberFormat="1" applyFont="1" applyFill="1" applyBorder="1"/>
    <xf numFmtId="9" fontId="0" fillId="0" borderId="0" xfId="1" applyFont="1"/>
    <xf numFmtId="0" fontId="3" fillId="3" borderId="37" xfId="0" applyFont="1" applyFill="1" applyBorder="1" applyAlignment="1"/>
    <xf numFmtId="0" fontId="0" fillId="3" borderId="25" xfId="0" applyFill="1" applyBorder="1" applyAlignment="1"/>
    <xf numFmtId="0" fontId="0" fillId="3" borderId="38" xfId="0" applyFill="1" applyBorder="1" applyAlignment="1"/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colors>
    <mruColors>
      <color rgb="FF63A60A"/>
      <color rgb="FF50D065"/>
      <color rgb="FF37793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9"/>
  <sheetViews>
    <sheetView tabSelected="1" zoomScaleNormal="100" zoomScaleSheetLayoutView="100" zoomScalePageLayoutView="89" workbookViewId="0">
      <pane ySplit="4" topLeftCell="A5" activePane="bottomLeft" state="frozen"/>
      <selection activeCell="A4" sqref="A4"/>
      <selection pane="bottomLeft" activeCell="K146" sqref="K146:L149"/>
    </sheetView>
  </sheetViews>
  <sheetFormatPr baseColWidth="10" defaultColWidth="9.109375" defaultRowHeight="13.2" x14ac:dyDescent="0.25"/>
  <cols>
    <col min="2" max="2" width="9.44140625" bestFit="1" customWidth="1"/>
    <col min="3" max="3" width="38.44140625" customWidth="1"/>
    <col min="5" max="5" width="10" customWidth="1"/>
    <col min="6" max="6" width="10.88671875" bestFit="1" customWidth="1"/>
    <col min="7" max="7" width="15.33203125" bestFit="1" customWidth="1"/>
    <col min="8" max="8" width="10.88671875" bestFit="1" customWidth="1"/>
    <col min="9" max="9" width="27.88671875" customWidth="1"/>
    <col min="11" max="11" width="9.44140625" bestFit="1" customWidth="1"/>
    <col min="12" max="12" width="38.44140625" customWidth="1"/>
    <col min="14" max="14" width="10" customWidth="1"/>
    <col min="16" max="16" width="15.33203125" bestFit="1" customWidth="1"/>
    <col min="18" max="18" width="29.109375" bestFit="1" customWidth="1"/>
    <col min="21" max="21" width="38.44140625" customWidth="1"/>
    <col min="23" max="23" width="10" customWidth="1"/>
    <col min="25" max="25" width="12.88671875" customWidth="1"/>
    <col min="27" max="27" width="27.88671875" customWidth="1"/>
    <col min="28" max="28" width="4.33203125" customWidth="1"/>
    <col min="29" max="29" width="8.44140625" customWidth="1"/>
    <col min="30" max="30" width="38.5546875" customWidth="1"/>
    <col min="32" max="32" width="10.44140625" customWidth="1"/>
    <col min="33" max="33" width="9.109375" bestFit="1" customWidth="1"/>
    <col min="34" max="34" width="14.109375" customWidth="1"/>
    <col min="36" max="36" width="30.33203125" bestFit="1" customWidth="1"/>
    <col min="37" max="37" width="4.6640625" hidden="1" customWidth="1"/>
    <col min="38" max="38" width="8.88671875" hidden="1" customWidth="1"/>
    <col min="39" max="39" width="40" hidden="1" customWidth="1"/>
    <col min="40" max="40" width="9.44140625" hidden="1" customWidth="1"/>
    <col min="41" max="41" width="11.109375" hidden="1" customWidth="1"/>
    <col min="42" max="42" width="8.109375" hidden="1" customWidth="1"/>
    <col min="43" max="43" width="13.88671875" hidden="1" customWidth="1"/>
    <col min="44" max="44" width="9.33203125" hidden="1" customWidth="1"/>
    <col min="45" max="45" width="30.33203125" hidden="1" customWidth="1"/>
    <col min="46" max="50" width="9.33203125" hidden="1" customWidth="1"/>
    <col min="51" max="51" width="30.6640625" hidden="1" customWidth="1"/>
  </cols>
  <sheetData>
    <row r="1" spans="1:51" ht="21" x14ac:dyDescent="0.4">
      <c r="A1" s="55" t="s">
        <v>191</v>
      </c>
      <c r="B1" s="50"/>
      <c r="C1" s="50"/>
      <c r="D1" s="50"/>
      <c r="E1" s="50"/>
      <c r="F1" s="50"/>
      <c r="G1" s="50"/>
      <c r="H1" s="50"/>
      <c r="I1" s="51"/>
      <c r="J1" s="55" t="s">
        <v>176</v>
      </c>
      <c r="K1" s="50"/>
      <c r="L1" s="50"/>
      <c r="M1" s="50"/>
      <c r="N1" s="50"/>
      <c r="O1" s="50"/>
      <c r="P1" s="50"/>
      <c r="Q1" s="50"/>
      <c r="R1" s="51"/>
      <c r="S1" s="55" t="s">
        <v>154</v>
      </c>
      <c r="T1" s="50"/>
      <c r="U1" s="50"/>
      <c r="V1" s="50"/>
      <c r="W1" s="50"/>
      <c r="X1" s="50"/>
      <c r="Y1" s="50"/>
      <c r="Z1" s="50"/>
      <c r="AA1" s="51"/>
      <c r="AB1" s="55" t="s">
        <v>115</v>
      </c>
      <c r="AC1" s="50"/>
      <c r="AD1" s="50"/>
      <c r="AE1" s="50"/>
      <c r="AF1" s="50"/>
      <c r="AG1" s="50"/>
      <c r="AH1" s="50"/>
      <c r="AI1" s="50"/>
      <c r="AJ1" s="51"/>
      <c r="AK1" s="25" t="s">
        <v>97</v>
      </c>
      <c r="AT1" s="25" t="s">
        <v>153</v>
      </c>
      <c r="AU1" s="139"/>
      <c r="AV1" s="139"/>
      <c r="AW1" s="139"/>
      <c r="AX1" s="139"/>
      <c r="AY1" s="139"/>
    </row>
    <row r="2" spans="1:51" ht="13.8" thickBot="1" x14ac:dyDescent="0.3">
      <c r="A2" s="52"/>
      <c r="B2" s="53"/>
      <c r="C2" s="53"/>
      <c r="D2" s="53"/>
      <c r="E2" s="53"/>
      <c r="F2" s="53"/>
      <c r="G2" s="53"/>
      <c r="H2" s="53"/>
      <c r="I2" s="54"/>
      <c r="J2" s="52"/>
      <c r="K2" s="53"/>
      <c r="L2" s="53"/>
      <c r="M2" s="53"/>
      <c r="N2" s="53"/>
      <c r="O2" s="53"/>
      <c r="P2" s="53"/>
      <c r="Q2" s="53"/>
      <c r="R2" s="54"/>
      <c r="S2" s="52"/>
      <c r="T2" s="53"/>
      <c r="U2" s="53"/>
      <c r="V2" s="53"/>
      <c r="W2" s="53"/>
      <c r="X2" s="53"/>
      <c r="Y2" s="53"/>
      <c r="Z2" s="53"/>
      <c r="AA2" s="54"/>
      <c r="AB2" s="52"/>
      <c r="AC2" s="53"/>
      <c r="AD2" s="53"/>
      <c r="AE2" s="53"/>
      <c r="AF2" s="53"/>
      <c r="AG2" s="53"/>
      <c r="AH2" s="53"/>
      <c r="AI2" s="53"/>
      <c r="AJ2" s="54"/>
      <c r="AT2" s="139"/>
      <c r="AU2" s="139"/>
      <c r="AV2" s="139"/>
      <c r="AW2" s="139"/>
      <c r="AX2" s="139"/>
      <c r="AY2" s="139"/>
    </row>
    <row r="3" spans="1:51" ht="13.8" thickBot="1" x14ac:dyDescent="0.3">
      <c r="A3" s="109"/>
      <c r="B3" s="110"/>
      <c r="C3" s="109"/>
      <c r="D3" s="220" t="s">
        <v>196</v>
      </c>
      <c r="E3" s="205"/>
      <c r="F3" s="205"/>
      <c r="G3" s="205"/>
      <c r="H3" s="205"/>
      <c r="I3" s="206"/>
      <c r="J3" s="109"/>
      <c r="K3" s="110"/>
      <c r="L3" s="109"/>
      <c r="M3" s="204" t="s">
        <v>189</v>
      </c>
      <c r="N3" s="205"/>
      <c r="O3" s="205"/>
      <c r="P3" s="205"/>
      <c r="Q3" s="205"/>
      <c r="R3" s="206"/>
      <c r="S3" s="109"/>
      <c r="T3" s="110"/>
      <c r="U3" s="109"/>
      <c r="V3" s="204" t="s">
        <v>173</v>
      </c>
      <c r="W3" s="205"/>
      <c r="X3" s="205"/>
      <c r="Y3" s="205"/>
      <c r="Z3" s="205"/>
      <c r="AA3" s="206"/>
      <c r="AB3" s="109"/>
      <c r="AC3" s="110"/>
      <c r="AD3" s="109"/>
      <c r="AE3" s="185" t="s">
        <v>116</v>
      </c>
      <c r="AF3" s="186"/>
      <c r="AG3" s="186"/>
      <c r="AH3" s="186"/>
      <c r="AI3" s="186"/>
      <c r="AJ3" s="187"/>
      <c r="AK3" s="29"/>
      <c r="AL3" s="30"/>
      <c r="AM3" s="29"/>
      <c r="AN3" s="224" t="s">
        <v>110</v>
      </c>
      <c r="AO3" s="225"/>
      <c r="AP3" s="225"/>
      <c r="AQ3" s="225"/>
      <c r="AR3" s="225"/>
      <c r="AS3" s="226"/>
      <c r="AT3" s="137" t="s">
        <v>111</v>
      </c>
      <c r="AU3" s="140"/>
      <c r="AV3" s="140"/>
      <c r="AW3" s="140"/>
      <c r="AX3" s="140"/>
      <c r="AY3" s="141"/>
    </row>
    <row r="4" spans="1:51" ht="13.8" thickBot="1" x14ac:dyDescent="0.3">
      <c r="A4" s="80" t="s">
        <v>0</v>
      </c>
      <c r="B4" s="80" t="s">
        <v>1</v>
      </c>
      <c r="C4" s="127" t="s">
        <v>2</v>
      </c>
      <c r="D4" s="111" t="s">
        <v>3</v>
      </c>
      <c r="E4" s="27" t="s">
        <v>4</v>
      </c>
      <c r="F4" s="27" t="s">
        <v>5</v>
      </c>
      <c r="G4" s="60" t="s">
        <v>199</v>
      </c>
      <c r="H4" s="28" t="s">
        <v>5</v>
      </c>
      <c r="I4" s="61" t="s">
        <v>200</v>
      </c>
      <c r="J4" s="80" t="s">
        <v>0</v>
      </c>
      <c r="K4" s="80" t="s">
        <v>1</v>
      </c>
      <c r="L4" s="127" t="s">
        <v>2</v>
      </c>
      <c r="M4" s="111" t="s">
        <v>3</v>
      </c>
      <c r="N4" s="27" t="s">
        <v>4</v>
      </c>
      <c r="O4" s="27" t="s">
        <v>5</v>
      </c>
      <c r="P4" s="60" t="s">
        <v>199</v>
      </c>
      <c r="Q4" s="28" t="s">
        <v>5</v>
      </c>
      <c r="R4" s="61" t="s">
        <v>201</v>
      </c>
      <c r="S4" s="80" t="s">
        <v>0</v>
      </c>
      <c r="T4" s="80" t="s">
        <v>1</v>
      </c>
      <c r="U4" s="127" t="s">
        <v>2</v>
      </c>
      <c r="V4" s="111" t="s">
        <v>3</v>
      </c>
      <c r="W4" s="27" t="s">
        <v>4</v>
      </c>
      <c r="X4" s="27" t="s">
        <v>5</v>
      </c>
      <c r="Y4" s="27" t="s">
        <v>6</v>
      </c>
      <c r="Z4" s="28" t="s">
        <v>5</v>
      </c>
      <c r="AA4" s="61" t="s">
        <v>96</v>
      </c>
      <c r="AB4" s="80" t="s">
        <v>0</v>
      </c>
      <c r="AC4" s="80" t="s">
        <v>1</v>
      </c>
      <c r="AD4" s="127" t="s">
        <v>2</v>
      </c>
      <c r="AE4" s="111" t="s">
        <v>3</v>
      </c>
      <c r="AF4" s="27" t="s">
        <v>4</v>
      </c>
      <c r="AG4" s="27" t="s">
        <v>5</v>
      </c>
      <c r="AH4" s="27" t="s">
        <v>6</v>
      </c>
      <c r="AI4" s="28" t="s">
        <v>5</v>
      </c>
      <c r="AJ4" s="61" t="s">
        <v>96</v>
      </c>
      <c r="AK4" s="100" t="s">
        <v>0</v>
      </c>
      <c r="AL4" s="59" t="s">
        <v>1</v>
      </c>
      <c r="AM4" s="58" t="s">
        <v>2</v>
      </c>
      <c r="AN4" s="26" t="s">
        <v>3</v>
      </c>
      <c r="AO4" s="27" t="s">
        <v>4</v>
      </c>
      <c r="AP4" s="27" t="s">
        <v>5</v>
      </c>
      <c r="AQ4" s="27" t="s">
        <v>6</v>
      </c>
      <c r="AR4" s="28" t="s">
        <v>5</v>
      </c>
      <c r="AS4" s="28" t="s">
        <v>96</v>
      </c>
      <c r="AT4" s="59" t="s">
        <v>3</v>
      </c>
      <c r="AU4" s="60" t="s">
        <v>4</v>
      </c>
      <c r="AV4" s="60" t="s">
        <v>5</v>
      </c>
      <c r="AW4" s="60" t="s">
        <v>6</v>
      </c>
      <c r="AX4" s="61" t="s">
        <v>5</v>
      </c>
      <c r="AY4" s="61" t="s">
        <v>96</v>
      </c>
    </row>
    <row r="5" spans="1:51" x14ac:dyDescent="0.25">
      <c r="A5" s="64" t="s">
        <v>7</v>
      </c>
      <c r="B5" s="64">
        <v>185626</v>
      </c>
      <c r="C5" s="117" t="s">
        <v>117</v>
      </c>
      <c r="D5" s="17">
        <v>21</v>
      </c>
      <c r="E5" s="19">
        <v>252</v>
      </c>
      <c r="F5" s="105">
        <f t="shared" ref="F5:F14" si="0">(E5-N5)/ABS(N5)</f>
        <v>0.29896907216494845</v>
      </c>
      <c r="G5" s="19">
        <v>29</v>
      </c>
      <c r="H5" s="105">
        <f t="shared" ref="H5:H14" si="1">(G5-P5)/ABS(P5)</f>
        <v>0.2608695652173913</v>
      </c>
      <c r="I5" s="106">
        <f t="shared" ref="I5:I14" si="2">G5/D5</f>
        <v>1.3809523809523809</v>
      </c>
      <c r="J5" s="64" t="s">
        <v>7</v>
      </c>
      <c r="K5" s="64">
        <v>185626</v>
      </c>
      <c r="L5" s="117" t="s">
        <v>117</v>
      </c>
      <c r="M5" s="17">
        <v>21</v>
      </c>
      <c r="N5" s="19">
        <v>194</v>
      </c>
      <c r="O5" s="105">
        <f>(N5-W5)/ABS(W5)</f>
        <v>-0.18143459915611815</v>
      </c>
      <c r="P5" s="19">
        <v>23</v>
      </c>
      <c r="Q5" s="105">
        <f>(P5-Y5)/ABS(Y5)</f>
        <v>-0.3235294117647059</v>
      </c>
      <c r="R5" s="106">
        <f>P5/M5</f>
        <v>1.0952380952380953</v>
      </c>
      <c r="S5" s="64" t="s">
        <v>7</v>
      </c>
      <c r="T5" s="64">
        <v>185626</v>
      </c>
      <c r="U5" s="117" t="s">
        <v>117</v>
      </c>
      <c r="V5" s="17">
        <v>21</v>
      </c>
      <c r="W5" s="19">
        <v>237</v>
      </c>
      <c r="X5" s="105">
        <f t="shared" ref="X5:X10" si="3">(W5-AF5)/ABS(AF5)</f>
        <v>-0.15053763440860216</v>
      </c>
      <c r="Y5" s="19">
        <v>34</v>
      </c>
      <c r="Z5" s="105">
        <f>(Y5-AH5)/ABS(AH5)</f>
        <v>0</v>
      </c>
      <c r="AA5" s="106">
        <f>Y5/V5</f>
        <v>1.6190476190476191</v>
      </c>
      <c r="AB5" s="64" t="s">
        <v>7</v>
      </c>
      <c r="AC5" s="64">
        <v>185626</v>
      </c>
      <c r="AD5" s="117" t="s">
        <v>117</v>
      </c>
      <c r="AE5" s="17">
        <v>33</v>
      </c>
      <c r="AF5" s="19">
        <v>279</v>
      </c>
      <c r="AG5" s="105">
        <f>(AF5-AO5)/ABS(AO5)</f>
        <v>-0.12264150943396226</v>
      </c>
      <c r="AH5" s="19">
        <v>34</v>
      </c>
      <c r="AI5" s="105">
        <f>(AH5-AQ5)/ABS(AQ5)</f>
        <v>-0.32</v>
      </c>
      <c r="AJ5" s="106">
        <f>AH5/AE5</f>
        <v>1.0303030303030303</v>
      </c>
      <c r="AK5" s="108" t="s">
        <v>7</v>
      </c>
      <c r="AL5" s="74">
        <v>185626</v>
      </c>
      <c r="AM5" s="1" t="s">
        <v>8</v>
      </c>
      <c r="AN5" s="2">
        <v>60</v>
      </c>
      <c r="AO5" s="19">
        <v>318</v>
      </c>
      <c r="AP5" s="49">
        <f>(AO5-AU5)/ABS(AU5)</f>
        <v>-3.134796238244514E-3</v>
      </c>
      <c r="AQ5" s="19">
        <v>50</v>
      </c>
      <c r="AR5" s="3">
        <f>(AQ5-AW5)/ABS(AW5)</f>
        <v>-0.16666666666666666</v>
      </c>
      <c r="AS5" s="31">
        <f>AQ5/AN5</f>
        <v>0.83333333333333337</v>
      </c>
      <c r="AT5" s="2">
        <v>60</v>
      </c>
      <c r="AU5" s="19">
        <v>319</v>
      </c>
      <c r="AV5" s="3">
        <v>-0.17357512953367876</v>
      </c>
      <c r="AW5" s="19">
        <v>60</v>
      </c>
      <c r="AX5" s="82">
        <v>0.25</v>
      </c>
      <c r="AY5" s="31">
        <f>AW5/AT5</f>
        <v>1</v>
      </c>
    </row>
    <row r="6" spans="1:51" x14ac:dyDescent="0.25">
      <c r="A6" s="64"/>
      <c r="B6" s="65">
        <v>185482</v>
      </c>
      <c r="C6" s="117" t="s">
        <v>118</v>
      </c>
      <c r="D6" s="4">
        <v>34</v>
      </c>
      <c r="E6" s="20">
        <v>521</v>
      </c>
      <c r="F6" s="105">
        <f t="shared" si="0"/>
        <v>0.21728971962616822</v>
      </c>
      <c r="G6" s="20">
        <v>34</v>
      </c>
      <c r="H6" s="105">
        <f t="shared" si="1"/>
        <v>-2.8571428571428571E-2</v>
      </c>
      <c r="I6" s="91">
        <f t="shared" si="2"/>
        <v>1</v>
      </c>
      <c r="J6" s="64"/>
      <c r="K6" s="65">
        <v>185482</v>
      </c>
      <c r="L6" s="117" t="s">
        <v>118</v>
      </c>
      <c r="M6" s="4">
        <v>22</v>
      </c>
      <c r="N6" s="20">
        <v>428</v>
      </c>
      <c r="O6" s="105">
        <f t="shared" ref="O6:O11" si="4">(N6-W6)/ABS(W6)</f>
        <v>-0.1541501976284585</v>
      </c>
      <c r="P6" s="20">
        <v>35</v>
      </c>
      <c r="Q6" s="105">
        <f t="shared" ref="Q6:Q14" si="5">(P6-Y6)/ABS(Y6)</f>
        <v>0.29629629629629628</v>
      </c>
      <c r="R6" s="91">
        <f>P6/M6</f>
        <v>1.5909090909090908</v>
      </c>
      <c r="S6" s="64"/>
      <c r="T6" s="65">
        <v>185482</v>
      </c>
      <c r="U6" s="117" t="s">
        <v>118</v>
      </c>
      <c r="V6" s="4">
        <v>22</v>
      </c>
      <c r="W6" s="20">
        <v>506</v>
      </c>
      <c r="X6" s="105">
        <f t="shared" si="3"/>
        <v>8.3511777301927201E-2</v>
      </c>
      <c r="Y6" s="20">
        <v>27</v>
      </c>
      <c r="Z6" s="105">
        <f>(Y6-AH6)/ABS(AH6)</f>
        <v>-0.32500000000000001</v>
      </c>
      <c r="AA6" s="91">
        <f>Y6/V6</f>
        <v>1.2272727272727273</v>
      </c>
      <c r="AB6" s="64"/>
      <c r="AC6" s="65">
        <v>185482</v>
      </c>
      <c r="AD6" s="117" t="s">
        <v>118</v>
      </c>
      <c r="AE6" s="4">
        <v>20</v>
      </c>
      <c r="AF6" s="20">
        <v>467</v>
      </c>
      <c r="AG6" s="90" t="s">
        <v>102</v>
      </c>
      <c r="AH6" s="20">
        <v>40</v>
      </c>
      <c r="AI6" s="90" t="s">
        <v>102</v>
      </c>
      <c r="AJ6" s="91">
        <f>AH6/AE6</f>
        <v>2</v>
      </c>
      <c r="AK6" s="85"/>
      <c r="AL6" s="2"/>
      <c r="AM6" s="18"/>
      <c r="AN6" s="2"/>
      <c r="AO6" s="19"/>
      <c r="AP6" s="49"/>
      <c r="AQ6" s="19"/>
      <c r="AR6" s="3"/>
      <c r="AS6" s="31"/>
      <c r="AT6" s="2"/>
      <c r="AU6" s="19"/>
      <c r="AV6" s="3"/>
      <c r="AW6" s="19"/>
      <c r="AX6" s="82"/>
      <c r="AY6" s="31"/>
    </row>
    <row r="7" spans="1:51" x14ac:dyDescent="0.25">
      <c r="A7" s="65"/>
      <c r="B7" s="65">
        <v>185480</v>
      </c>
      <c r="C7" s="117" t="s">
        <v>9</v>
      </c>
      <c r="D7" s="4">
        <v>10</v>
      </c>
      <c r="E7" s="20">
        <v>89</v>
      </c>
      <c r="F7" s="105">
        <f t="shared" si="0"/>
        <v>-0.10101010101010101</v>
      </c>
      <c r="G7" s="20">
        <v>11</v>
      </c>
      <c r="H7" s="105">
        <f t="shared" si="1"/>
        <v>0.22222222222222221</v>
      </c>
      <c r="I7" s="91">
        <f t="shared" si="2"/>
        <v>1.1000000000000001</v>
      </c>
      <c r="J7" s="65"/>
      <c r="K7" s="65">
        <v>185480</v>
      </c>
      <c r="L7" s="117" t="s">
        <v>9</v>
      </c>
      <c r="M7" s="4">
        <v>22</v>
      </c>
      <c r="N7" s="20">
        <v>99</v>
      </c>
      <c r="O7" s="105">
        <f t="shared" si="4"/>
        <v>-0.10810810810810811</v>
      </c>
      <c r="P7" s="20">
        <v>9</v>
      </c>
      <c r="Q7" s="105">
        <f t="shared" si="5"/>
        <v>-0.4375</v>
      </c>
      <c r="R7" s="91">
        <f>P7/M7</f>
        <v>0.40909090909090912</v>
      </c>
      <c r="S7" s="65"/>
      <c r="T7" s="65">
        <v>185480</v>
      </c>
      <c r="U7" s="117" t="s">
        <v>9</v>
      </c>
      <c r="V7" s="4">
        <v>22</v>
      </c>
      <c r="W7" s="20">
        <v>111</v>
      </c>
      <c r="X7" s="105">
        <f t="shared" si="3"/>
        <v>7.7669902912621352E-2</v>
      </c>
      <c r="Y7" s="20">
        <v>16</v>
      </c>
      <c r="Z7" s="105">
        <f t="shared" ref="Z7:Z21" si="6">(Y7-AH7)/ABS(AH7)</f>
        <v>0.33333333333333331</v>
      </c>
      <c r="AA7" s="91">
        <f>Y7/V7</f>
        <v>0.72727272727272729</v>
      </c>
      <c r="AB7" s="65"/>
      <c r="AC7" s="65">
        <v>185480</v>
      </c>
      <c r="AD7" s="117" t="s">
        <v>9</v>
      </c>
      <c r="AE7" s="4">
        <v>20</v>
      </c>
      <c r="AF7" s="20">
        <v>103</v>
      </c>
      <c r="AG7" s="105">
        <f t="shared" ref="AG7:AG20" si="7">(AF7-AO7)/ABS(AO7)</f>
        <v>-0.1889763779527559</v>
      </c>
      <c r="AH7" s="20">
        <v>12</v>
      </c>
      <c r="AI7" s="105">
        <f t="shared" ref="AI7:AI20" si="8">(AH7-AQ7)/ABS(AQ7)</f>
        <v>-7.6923076923076927E-2</v>
      </c>
      <c r="AJ7" s="91">
        <f>AH7/AE7</f>
        <v>0.6</v>
      </c>
      <c r="AK7" s="86"/>
      <c r="AL7" s="6">
        <v>185480</v>
      </c>
      <c r="AM7" s="5" t="s">
        <v>9</v>
      </c>
      <c r="AN7" s="6">
        <v>24</v>
      </c>
      <c r="AO7" s="20">
        <v>127</v>
      </c>
      <c r="AP7" s="3">
        <f t="shared" ref="AP7:AP20" si="9">(AO7-AU7)/ABS(AU7)</f>
        <v>-0.21118012422360249</v>
      </c>
      <c r="AQ7" s="20">
        <v>13</v>
      </c>
      <c r="AR7" s="3">
        <f t="shared" ref="AR7:AR20" si="10">(AQ7-AW7)/ABS(AW7)</f>
        <v>-0.5357142857142857</v>
      </c>
      <c r="AS7" s="31">
        <f t="shared" ref="AS7:AS35" si="11">AQ7/AN7</f>
        <v>0.54166666666666663</v>
      </c>
      <c r="AT7" s="6">
        <v>24</v>
      </c>
      <c r="AU7" s="20">
        <v>161</v>
      </c>
      <c r="AV7" s="8">
        <v>6.2500000000000003E-3</v>
      </c>
      <c r="AW7" s="20">
        <v>28</v>
      </c>
      <c r="AX7" s="9">
        <v>0.12</v>
      </c>
      <c r="AY7" s="31">
        <f>AW7/AT7</f>
        <v>1.1666666666666667</v>
      </c>
    </row>
    <row r="8" spans="1:51" ht="13.8" thickBot="1" x14ac:dyDescent="0.3">
      <c r="A8" s="66"/>
      <c r="B8" s="66">
        <v>185771</v>
      </c>
      <c r="C8" s="119" t="s">
        <v>10</v>
      </c>
      <c r="D8" s="10">
        <v>20</v>
      </c>
      <c r="E8" s="21">
        <v>80</v>
      </c>
      <c r="F8" s="160">
        <f t="shared" si="0"/>
        <v>-0.23809523809523808</v>
      </c>
      <c r="G8" s="21">
        <v>11</v>
      </c>
      <c r="H8" s="160">
        <f t="shared" si="1"/>
        <v>-0.59259259259259256</v>
      </c>
      <c r="I8" s="104">
        <f t="shared" si="2"/>
        <v>0.55000000000000004</v>
      </c>
      <c r="J8" s="66"/>
      <c r="K8" s="66">
        <v>185771</v>
      </c>
      <c r="L8" s="119" t="s">
        <v>10</v>
      </c>
      <c r="M8" s="10">
        <v>20</v>
      </c>
      <c r="N8" s="21">
        <v>105</v>
      </c>
      <c r="O8" s="160">
        <f t="shared" si="4"/>
        <v>0.3125</v>
      </c>
      <c r="P8" s="21">
        <v>27</v>
      </c>
      <c r="Q8" s="160">
        <f t="shared" si="5"/>
        <v>0.8</v>
      </c>
      <c r="R8" s="104">
        <f>P8/M8</f>
        <v>1.35</v>
      </c>
      <c r="S8" s="66"/>
      <c r="T8" s="66">
        <v>185771</v>
      </c>
      <c r="U8" s="119" t="s">
        <v>10</v>
      </c>
      <c r="V8" s="10">
        <v>20</v>
      </c>
      <c r="W8" s="21">
        <v>80</v>
      </c>
      <c r="X8" s="160">
        <f t="shared" si="3"/>
        <v>0.17647058823529413</v>
      </c>
      <c r="Y8" s="21">
        <v>15</v>
      </c>
      <c r="Z8" s="160">
        <f>(Y8-AH8)/ABS(AH8)</f>
        <v>0</v>
      </c>
      <c r="AA8" s="104">
        <f>Y8/V8</f>
        <v>0.75</v>
      </c>
      <c r="AB8" s="66"/>
      <c r="AC8" s="66">
        <v>185771</v>
      </c>
      <c r="AD8" s="119" t="s">
        <v>10</v>
      </c>
      <c r="AE8" s="10">
        <v>20</v>
      </c>
      <c r="AF8" s="21">
        <v>68</v>
      </c>
      <c r="AG8" s="160">
        <f>(AF8-AO8)/ABS(AO8)</f>
        <v>-0.18072289156626506</v>
      </c>
      <c r="AH8" s="21">
        <v>15</v>
      </c>
      <c r="AI8" s="160">
        <f t="shared" si="8"/>
        <v>-0.21052631578947367</v>
      </c>
      <c r="AJ8" s="104">
        <f>AH8/AE8</f>
        <v>0.75</v>
      </c>
      <c r="AK8" s="88"/>
      <c r="AL8" s="12">
        <v>185771</v>
      </c>
      <c r="AM8" s="11" t="s">
        <v>10</v>
      </c>
      <c r="AN8" s="12">
        <v>10</v>
      </c>
      <c r="AO8" s="21">
        <v>83</v>
      </c>
      <c r="AP8" s="45">
        <f t="shared" si="9"/>
        <v>0.33870967741935482</v>
      </c>
      <c r="AQ8" s="47">
        <v>19</v>
      </c>
      <c r="AR8" s="45">
        <f>(AQ8-AW8)/ABS(AW8)</f>
        <v>0.35714285714285715</v>
      </c>
      <c r="AS8" s="31">
        <f t="shared" si="11"/>
        <v>1.9</v>
      </c>
      <c r="AT8" s="12">
        <v>10</v>
      </c>
      <c r="AU8" s="21">
        <v>62</v>
      </c>
      <c r="AV8" s="142">
        <v>-0.19480519480519501</v>
      </c>
      <c r="AW8" s="21">
        <v>14</v>
      </c>
      <c r="AX8" s="143">
        <v>0</v>
      </c>
      <c r="AY8" s="31">
        <f>AW8/AT8</f>
        <v>1.4</v>
      </c>
    </row>
    <row r="9" spans="1:51" ht="13.8" thickBot="1" x14ac:dyDescent="0.3">
      <c r="A9" s="69"/>
      <c r="B9" s="69"/>
      <c r="C9" s="121" t="s">
        <v>11</v>
      </c>
      <c r="D9" s="13">
        <f>SUM(D5:D8)</f>
        <v>85</v>
      </c>
      <c r="E9" s="14">
        <f>SUM(E5:E8)</f>
        <v>942</v>
      </c>
      <c r="F9" s="172">
        <f t="shared" si="0"/>
        <v>0.14043583535108958</v>
      </c>
      <c r="G9" s="16">
        <f>SUM(G5:G8)</f>
        <v>85</v>
      </c>
      <c r="H9" s="163">
        <f t="shared" si="1"/>
        <v>-9.5744680851063829E-2</v>
      </c>
      <c r="I9" s="32">
        <f t="shared" si="2"/>
        <v>1</v>
      </c>
      <c r="J9" s="69"/>
      <c r="K9" s="69"/>
      <c r="L9" s="121" t="s">
        <v>11</v>
      </c>
      <c r="M9" s="13">
        <f>SUM(M5:M8)</f>
        <v>85</v>
      </c>
      <c r="N9" s="14">
        <f>SUM(N5:N8)</f>
        <v>826</v>
      </c>
      <c r="O9" s="172">
        <f>(N9-W9)/ABS(W9)</f>
        <v>-0.11563169164882227</v>
      </c>
      <c r="P9" s="16">
        <f>SUM(P5:P8)</f>
        <v>94</v>
      </c>
      <c r="Q9" s="163">
        <f t="shared" si="5"/>
        <v>2.1739130434782608E-2</v>
      </c>
      <c r="R9" s="32">
        <f>P9/M9</f>
        <v>1.1058823529411765</v>
      </c>
      <c r="S9" s="69"/>
      <c r="T9" s="69"/>
      <c r="U9" s="121" t="s">
        <v>11</v>
      </c>
      <c r="V9" s="13">
        <f>SUM(V5:V8)</f>
        <v>85</v>
      </c>
      <c r="W9" s="14">
        <f>SUM(W5:W8)</f>
        <v>934</v>
      </c>
      <c r="X9" s="172">
        <f t="shared" si="3"/>
        <v>1.8538713195201745E-2</v>
      </c>
      <c r="Y9" s="16">
        <f>SUM(Y5:Y8)</f>
        <v>92</v>
      </c>
      <c r="Z9" s="163">
        <f t="shared" si="6"/>
        <v>-8.9108910891089105E-2</v>
      </c>
      <c r="AA9" s="32">
        <f>Y9/V9</f>
        <v>1.0823529411764705</v>
      </c>
      <c r="AB9" s="69"/>
      <c r="AC9" s="69"/>
      <c r="AD9" s="121" t="s">
        <v>11</v>
      </c>
      <c r="AE9" s="13">
        <f>SUM(AE5:AE8)</f>
        <v>93</v>
      </c>
      <c r="AF9" s="14">
        <f>SUM(AF5:AF8)</f>
        <v>917</v>
      </c>
      <c r="AG9" s="172">
        <f t="shared" si="7"/>
        <v>0.7367424242424242</v>
      </c>
      <c r="AH9" s="16">
        <f>SUM(AH5:AH8)</f>
        <v>101</v>
      </c>
      <c r="AI9" s="163">
        <f t="shared" si="8"/>
        <v>0.23170731707317074</v>
      </c>
      <c r="AJ9" s="32">
        <f>AH9/AE9</f>
        <v>1.086021505376344</v>
      </c>
      <c r="AK9" s="99"/>
      <c r="AL9" s="15"/>
      <c r="AM9" s="14" t="s">
        <v>11</v>
      </c>
      <c r="AN9" s="15">
        <f>SUM(AN5:AN8)</f>
        <v>94</v>
      </c>
      <c r="AO9" s="16">
        <f>SUM(AO5:AO8)</f>
        <v>528</v>
      </c>
      <c r="AP9" s="43">
        <f t="shared" si="9"/>
        <v>-2.5830258302583026E-2</v>
      </c>
      <c r="AQ9" s="44">
        <f>SUM(AQ5:AQ8)</f>
        <v>82</v>
      </c>
      <c r="AR9" s="43">
        <f t="shared" si="10"/>
        <v>-0.19607843137254902</v>
      </c>
      <c r="AS9" s="32">
        <f t="shared" si="11"/>
        <v>0.87234042553191493</v>
      </c>
      <c r="AT9" s="15">
        <f>SUM(AT5:AT8)</f>
        <v>94</v>
      </c>
      <c r="AU9" s="16">
        <f>SUM(AU5:AU8)</f>
        <v>542</v>
      </c>
      <c r="AV9" s="145">
        <v>-0.13001605136436598</v>
      </c>
      <c r="AW9" s="16">
        <f>SUM(AW5:AW8)</f>
        <v>102</v>
      </c>
      <c r="AX9" s="146">
        <v>0.17241379310344829</v>
      </c>
      <c r="AY9" s="32">
        <f>AW9/AT9</f>
        <v>1.0851063829787233</v>
      </c>
    </row>
    <row r="10" spans="1:51" x14ac:dyDescent="0.25">
      <c r="A10" s="64" t="s">
        <v>12</v>
      </c>
      <c r="B10" s="64">
        <v>185841</v>
      </c>
      <c r="C10" s="116" t="s">
        <v>13</v>
      </c>
      <c r="D10" s="17">
        <v>25</v>
      </c>
      <c r="E10" s="19">
        <v>841</v>
      </c>
      <c r="F10" s="105">
        <f t="shared" si="0"/>
        <v>5.1249999999999997E-2</v>
      </c>
      <c r="G10" s="19">
        <v>74</v>
      </c>
      <c r="H10" s="105">
        <f t="shared" si="1"/>
        <v>0.48</v>
      </c>
      <c r="I10" s="106">
        <f t="shared" si="2"/>
        <v>2.96</v>
      </c>
      <c r="J10" s="64" t="s">
        <v>12</v>
      </c>
      <c r="K10" s="64">
        <v>185841</v>
      </c>
      <c r="L10" s="116" t="s">
        <v>13</v>
      </c>
      <c r="M10" s="17">
        <v>25</v>
      </c>
      <c r="N10" s="19">
        <v>800</v>
      </c>
      <c r="O10" s="105">
        <f t="shared" si="4"/>
        <v>-0.12854030501089325</v>
      </c>
      <c r="P10" s="19">
        <v>50</v>
      </c>
      <c r="Q10" s="105">
        <f t="shared" si="5"/>
        <v>-0.31506849315068491</v>
      </c>
      <c r="R10" s="106">
        <f t="shared" ref="R10:R13" si="12">P10/M10</f>
        <v>2</v>
      </c>
      <c r="S10" s="64" t="s">
        <v>12</v>
      </c>
      <c r="T10" s="64">
        <v>185841</v>
      </c>
      <c r="U10" s="116" t="s">
        <v>13</v>
      </c>
      <c r="V10" s="17">
        <v>25</v>
      </c>
      <c r="W10" s="19">
        <v>918</v>
      </c>
      <c r="X10" s="105">
        <f t="shared" si="3"/>
        <v>0.14606741573033707</v>
      </c>
      <c r="Y10" s="19">
        <v>73</v>
      </c>
      <c r="Z10" s="105">
        <f t="shared" si="6"/>
        <v>0.12307692307692308</v>
      </c>
      <c r="AA10" s="106">
        <f t="shared" ref="AA10:AA20" si="13">Y10/V10</f>
        <v>2.92</v>
      </c>
      <c r="AB10" s="64" t="s">
        <v>12</v>
      </c>
      <c r="AC10" s="64">
        <v>185841</v>
      </c>
      <c r="AD10" s="116" t="s">
        <v>13</v>
      </c>
      <c r="AE10" s="17">
        <v>25</v>
      </c>
      <c r="AF10" s="19">
        <v>801</v>
      </c>
      <c r="AG10" s="105">
        <f t="shared" si="7"/>
        <v>0.13135593220338984</v>
      </c>
      <c r="AH10" s="19">
        <v>65</v>
      </c>
      <c r="AI10" s="105">
        <f t="shared" si="8"/>
        <v>-5.7971014492753624E-2</v>
      </c>
      <c r="AJ10" s="106">
        <f t="shared" ref="AJ10:AJ78" si="14">AH10/AE10</f>
        <v>2.6</v>
      </c>
      <c r="AK10" s="85" t="s">
        <v>12</v>
      </c>
      <c r="AL10" s="2">
        <v>185841</v>
      </c>
      <c r="AM10" s="18" t="s">
        <v>13</v>
      </c>
      <c r="AN10" s="2">
        <v>25</v>
      </c>
      <c r="AO10" s="19">
        <v>708</v>
      </c>
      <c r="AP10" s="3">
        <f t="shared" si="9"/>
        <v>8.2568807339449546E-2</v>
      </c>
      <c r="AQ10" s="19">
        <v>69</v>
      </c>
      <c r="AR10" s="3">
        <f t="shared" si="10"/>
        <v>0.27777777777777779</v>
      </c>
      <c r="AS10" s="31">
        <f t="shared" si="11"/>
        <v>2.76</v>
      </c>
      <c r="AT10" s="2">
        <v>25</v>
      </c>
      <c r="AU10" s="19">
        <v>654</v>
      </c>
      <c r="AV10" s="3">
        <v>0.11035653650254669</v>
      </c>
      <c r="AW10" s="19">
        <v>54</v>
      </c>
      <c r="AX10" s="82">
        <v>0.125</v>
      </c>
      <c r="AY10" s="31">
        <f>AW10/AT10</f>
        <v>2.16</v>
      </c>
    </row>
    <row r="11" spans="1:51" x14ac:dyDescent="0.25">
      <c r="A11" s="65"/>
      <c r="B11" s="65">
        <v>185874</v>
      </c>
      <c r="C11" s="117" t="s">
        <v>14</v>
      </c>
      <c r="D11" s="4">
        <v>60</v>
      </c>
      <c r="E11" s="20">
        <v>3590</v>
      </c>
      <c r="F11" s="105">
        <f t="shared" si="0"/>
        <v>1.2979683972911963E-2</v>
      </c>
      <c r="G11" s="20">
        <v>548</v>
      </c>
      <c r="H11" s="105">
        <f t="shared" si="1"/>
        <v>1.8281535648994515E-3</v>
      </c>
      <c r="I11" s="91">
        <f t="shared" si="2"/>
        <v>9.1333333333333329</v>
      </c>
      <c r="J11" s="65"/>
      <c r="K11" s="65">
        <v>185874</v>
      </c>
      <c r="L11" s="117" t="s">
        <v>14</v>
      </c>
      <c r="M11" s="4">
        <v>60</v>
      </c>
      <c r="N11" s="20">
        <v>3544</v>
      </c>
      <c r="O11" s="105">
        <f t="shared" si="4"/>
        <v>2.5759768451519536E-2</v>
      </c>
      <c r="P11" s="20">
        <v>547</v>
      </c>
      <c r="Q11" s="105">
        <f t="shared" si="5"/>
        <v>6.6276803118908378E-2</v>
      </c>
      <c r="R11" s="91">
        <f t="shared" si="12"/>
        <v>9.1166666666666671</v>
      </c>
      <c r="S11" s="65"/>
      <c r="T11" s="65">
        <v>185874</v>
      </c>
      <c r="U11" s="117" t="s">
        <v>14</v>
      </c>
      <c r="V11" s="4">
        <v>60</v>
      </c>
      <c r="W11" s="20">
        <v>3455</v>
      </c>
      <c r="X11" s="105">
        <f t="shared" ref="X11:X21" si="15">(W11-AF11)/ABS(AF11)</f>
        <v>1.4386376981796829E-2</v>
      </c>
      <c r="Y11" s="20">
        <v>513</v>
      </c>
      <c r="Z11" s="105">
        <f t="shared" si="6"/>
        <v>5.3388090349075976E-2</v>
      </c>
      <c r="AA11" s="91">
        <f t="shared" si="13"/>
        <v>8.5500000000000007</v>
      </c>
      <c r="AB11" s="65"/>
      <c r="AC11" s="65">
        <v>185874</v>
      </c>
      <c r="AD11" s="117" t="s">
        <v>14</v>
      </c>
      <c r="AE11" s="4">
        <v>60</v>
      </c>
      <c r="AF11" s="20">
        <v>3406</v>
      </c>
      <c r="AG11" s="105">
        <f t="shared" si="7"/>
        <v>-6.4177362893815633E-3</v>
      </c>
      <c r="AH11" s="20">
        <v>487</v>
      </c>
      <c r="AI11" s="105">
        <f t="shared" si="8"/>
        <v>1.0373443983402489E-2</v>
      </c>
      <c r="AJ11" s="91">
        <f t="shared" si="14"/>
        <v>8.1166666666666671</v>
      </c>
      <c r="AK11" s="86"/>
      <c r="AL11" s="6">
        <v>185874</v>
      </c>
      <c r="AM11" s="5" t="s">
        <v>14</v>
      </c>
      <c r="AN11" s="6">
        <v>60</v>
      </c>
      <c r="AO11" s="20">
        <v>3428</v>
      </c>
      <c r="AP11" s="3">
        <f t="shared" si="9"/>
        <v>7.1919949968730454E-2</v>
      </c>
      <c r="AQ11" s="20">
        <v>482</v>
      </c>
      <c r="AR11" s="3">
        <f t="shared" si="10"/>
        <v>-0.13774597495527727</v>
      </c>
      <c r="AS11" s="31">
        <f t="shared" si="11"/>
        <v>8.0333333333333332</v>
      </c>
      <c r="AT11" s="6">
        <v>60</v>
      </c>
      <c r="AU11" s="20">
        <v>3198</v>
      </c>
      <c r="AV11" s="8">
        <v>4.7837483617300128E-2</v>
      </c>
      <c r="AW11" s="20">
        <v>559</v>
      </c>
      <c r="AX11" s="9">
        <v>4.6816479400749067E-2</v>
      </c>
      <c r="AY11" s="31">
        <f t="shared" ref="AY11:AY28" si="16">AW11/AT11</f>
        <v>9.3166666666666664</v>
      </c>
    </row>
    <row r="12" spans="1:51" x14ac:dyDescent="0.25">
      <c r="A12" s="65"/>
      <c r="B12" s="65">
        <v>185724</v>
      </c>
      <c r="C12" s="117" t="s">
        <v>15</v>
      </c>
      <c r="D12" s="4">
        <v>220</v>
      </c>
      <c r="E12" s="20">
        <v>5710</v>
      </c>
      <c r="F12" s="105">
        <f t="shared" si="0"/>
        <v>-5.400927766732936E-2</v>
      </c>
      <c r="G12" s="20">
        <v>2123</v>
      </c>
      <c r="H12" s="105">
        <f t="shared" si="1"/>
        <v>-5.9787422497785653E-2</v>
      </c>
      <c r="I12" s="91">
        <f t="shared" si="2"/>
        <v>9.65</v>
      </c>
      <c r="J12" s="65"/>
      <c r="K12" s="65">
        <v>185724</v>
      </c>
      <c r="L12" s="117" t="s">
        <v>15</v>
      </c>
      <c r="M12" s="4">
        <v>220</v>
      </c>
      <c r="N12" s="20">
        <v>6036</v>
      </c>
      <c r="O12" s="105">
        <f>(N12-W12)/ABS(W12)</f>
        <v>8.1332855607309212E-2</v>
      </c>
      <c r="P12" s="20">
        <v>2258</v>
      </c>
      <c r="Q12" s="105">
        <f t="shared" si="5"/>
        <v>9.9318403115871465E-2</v>
      </c>
      <c r="R12" s="91">
        <f t="shared" si="12"/>
        <v>10.263636363636364</v>
      </c>
      <c r="S12" s="65"/>
      <c r="T12" s="65">
        <v>185724</v>
      </c>
      <c r="U12" s="117" t="s">
        <v>15</v>
      </c>
      <c r="V12" s="4">
        <v>220</v>
      </c>
      <c r="W12" s="20">
        <v>5582</v>
      </c>
      <c r="X12" s="105">
        <f>(W12-AF12)/ABS(AF12)</f>
        <v>4.2974588938714496E-2</v>
      </c>
      <c r="Y12" s="20">
        <v>2054</v>
      </c>
      <c r="Z12" s="105">
        <f t="shared" si="6"/>
        <v>-2.9126213592233011E-3</v>
      </c>
      <c r="AA12" s="91">
        <f t="shared" si="13"/>
        <v>9.336363636363636</v>
      </c>
      <c r="AB12" s="65"/>
      <c r="AC12" s="65">
        <v>185724</v>
      </c>
      <c r="AD12" s="117" t="s">
        <v>15</v>
      </c>
      <c r="AE12" s="4">
        <v>205</v>
      </c>
      <c r="AF12" s="20">
        <v>5352</v>
      </c>
      <c r="AG12" s="105">
        <f t="shared" si="7"/>
        <v>5.2592036063110444E-3</v>
      </c>
      <c r="AH12" s="20">
        <v>2060</v>
      </c>
      <c r="AI12" s="105">
        <f t="shared" si="8"/>
        <v>-5.7915057915057912E-3</v>
      </c>
      <c r="AJ12" s="91">
        <f t="shared" si="14"/>
        <v>10.048780487804878</v>
      </c>
      <c r="AK12" s="86"/>
      <c r="AL12" s="6">
        <v>185724</v>
      </c>
      <c r="AM12" s="5" t="s">
        <v>15</v>
      </c>
      <c r="AN12" s="6">
        <v>195</v>
      </c>
      <c r="AO12" s="20">
        <v>5324</v>
      </c>
      <c r="AP12" s="3">
        <f t="shared" si="9"/>
        <v>6.9076305220883538E-2</v>
      </c>
      <c r="AQ12" s="20">
        <v>2072</v>
      </c>
      <c r="AR12" s="3">
        <f t="shared" si="10"/>
        <v>6.6392177045805453E-2</v>
      </c>
      <c r="AS12" s="31">
        <f t="shared" si="11"/>
        <v>10.625641025641025</v>
      </c>
      <c r="AT12" s="6">
        <v>295</v>
      </c>
      <c r="AU12" s="20">
        <v>4980</v>
      </c>
      <c r="AV12" s="8">
        <v>-2.1034008256339689E-2</v>
      </c>
      <c r="AW12" s="20">
        <v>1943</v>
      </c>
      <c r="AX12" s="9">
        <v>-4.049382716049383E-2</v>
      </c>
      <c r="AY12" s="31">
        <f t="shared" si="16"/>
        <v>6.5864406779661016</v>
      </c>
    </row>
    <row r="13" spans="1:51" ht="13.8" thickBot="1" x14ac:dyDescent="0.3">
      <c r="A13" s="66"/>
      <c r="B13" s="66">
        <v>185725</v>
      </c>
      <c r="C13" s="119" t="s">
        <v>16</v>
      </c>
      <c r="D13" s="10">
        <v>210</v>
      </c>
      <c r="E13" s="21">
        <v>4523</v>
      </c>
      <c r="F13" s="160">
        <f t="shared" si="0"/>
        <v>-6.1524939573720065E-3</v>
      </c>
      <c r="G13" s="21">
        <v>642</v>
      </c>
      <c r="H13" s="160">
        <f t="shared" si="1"/>
        <v>8.6294416243654817E-2</v>
      </c>
      <c r="I13" s="104">
        <f t="shared" si="2"/>
        <v>3.0571428571428569</v>
      </c>
      <c r="J13" s="66"/>
      <c r="K13" s="66">
        <v>185725</v>
      </c>
      <c r="L13" s="119" t="s">
        <v>16</v>
      </c>
      <c r="M13" s="10">
        <v>210</v>
      </c>
      <c r="N13" s="21">
        <v>4551</v>
      </c>
      <c r="O13" s="160">
        <f t="shared" ref="O13" si="17">(N13-W13)/ABS(W13)</f>
        <v>0.11081278984622894</v>
      </c>
      <c r="P13" s="21">
        <v>591</v>
      </c>
      <c r="Q13" s="160">
        <f t="shared" si="5"/>
        <v>0.1749502982107356</v>
      </c>
      <c r="R13" s="104">
        <f t="shared" si="12"/>
        <v>2.8142857142857145</v>
      </c>
      <c r="S13" s="66"/>
      <c r="T13" s="66">
        <v>185725</v>
      </c>
      <c r="U13" s="119" t="s">
        <v>16</v>
      </c>
      <c r="V13" s="10">
        <v>210</v>
      </c>
      <c r="W13" s="21">
        <v>4097</v>
      </c>
      <c r="X13" s="160">
        <f t="shared" si="15"/>
        <v>1.9154228855721392E-2</v>
      </c>
      <c r="Y13" s="21">
        <v>503</v>
      </c>
      <c r="Z13" s="160">
        <f t="shared" si="6"/>
        <v>4.1407867494824016E-2</v>
      </c>
      <c r="AA13" s="104">
        <f t="shared" si="13"/>
        <v>2.3952380952380952</v>
      </c>
      <c r="AB13" s="66"/>
      <c r="AC13" s="66">
        <v>185725</v>
      </c>
      <c r="AD13" s="119" t="s">
        <v>16</v>
      </c>
      <c r="AE13" s="10">
        <v>195</v>
      </c>
      <c r="AF13" s="21">
        <v>4020</v>
      </c>
      <c r="AG13" s="160">
        <f t="shared" si="7"/>
        <v>8.1808396124865443E-2</v>
      </c>
      <c r="AH13" s="21">
        <v>483</v>
      </c>
      <c r="AI13" s="160">
        <f t="shared" si="8"/>
        <v>0.26439790575916228</v>
      </c>
      <c r="AJ13" s="104">
        <f t="shared" si="14"/>
        <v>2.476923076923077</v>
      </c>
      <c r="AK13" s="88"/>
      <c r="AL13" s="12">
        <v>185725</v>
      </c>
      <c r="AM13" s="11" t="s">
        <v>16</v>
      </c>
      <c r="AN13" s="12">
        <v>190</v>
      </c>
      <c r="AO13" s="21">
        <v>3716</v>
      </c>
      <c r="AP13" s="45">
        <f t="shared" si="9"/>
        <v>5.0014128284826223E-2</v>
      </c>
      <c r="AQ13" s="47">
        <v>382</v>
      </c>
      <c r="AR13" s="45">
        <f t="shared" si="10"/>
        <v>-2.0512820512820513E-2</v>
      </c>
      <c r="AS13" s="31">
        <f t="shared" si="11"/>
        <v>2.0105263157894737</v>
      </c>
      <c r="AT13" s="12">
        <v>295</v>
      </c>
      <c r="AU13" s="21">
        <v>3539</v>
      </c>
      <c r="AV13" s="142">
        <v>1.4330753797649757E-2</v>
      </c>
      <c r="AW13" s="21">
        <v>390</v>
      </c>
      <c r="AX13" s="143">
        <v>6.2670299727520432E-2</v>
      </c>
      <c r="AY13" s="31">
        <f t="shared" si="16"/>
        <v>1.3220338983050848</v>
      </c>
    </row>
    <row r="14" spans="1:51" ht="13.8" thickBot="1" x14ac:dyDescent="0.3">
      <c r="A14" s="69"/>
      <c r="B14" s="69"/>
      <c r="C14" s="121" t="s">
        <v>17</v>
      </c>
      <c r="D14" s="13">
        <f>SUM(D10:D13)</f>
        <v>515</v>
      </c>
      <c r="E14" s="14">
        <f>SUM(E10:E13)</f>
        <v>14664</v>
      </c>
      <c r="F14" s="172">
        <f t="shared" si="0"/>
        <v>-1.7882258388587504E-2</v>
      </c>
      <c r="G14" s="16">
        <f>SUM(G10:G13)</f>
        <v>3387</v>
      </c>
      <c r="H14" s="163">
        <f t="shared" si="1"/>
        <v>-1.7121300058038306E-2</v>
      </c>
      <c r="I14" s="32">
        <f t="shared" si="2"/>
        <v>6.576699029126214</v>
      </c>
      <c r="J14" s="69"/>
      <c r="K14" s="69"/>
      <c r="L14" s="121" t="s">
        <v>17</v>
      </c>
      <c r="M14" s="13">
        <f>SUM(M10:M13)</f>
        <v>515</v>
      </c>
      <c r="N14" s="14">
        <f>SUM(N10:N13)</f>
        <v>14931</v>
      </c>
      <c r="O14" s="172">
        <f>(N14-W14)/ABS(W14)</f>
        <v>6.2553373185311706E-2</v>
      </c>
      <c r="P14" s="16">
        <f>SUM(P10:P13)</f>
        <v>3446</v>
      </c>
      <c r="Q14" s="163">
        <f t="shared" si="5"/>
        <v>9.6404708876869236E-2</v>
      </c>
      <c r="R14" s="32">
        <f>P14/M14</f>
        <v>6.6912621359223303</v>
      </c>
      <c r="S14" s="69"/>
      <c r="T14" s="69"/>
      <c r="U14" s="121" t="s">
        <v>17</v>
      </c>
      <c r="V14" s="13">
        <f>SUM(V10:V13)</f>
        <v>515</v>
      </c>
      <c r="W14" s="14">
        <f>SUM(W10:W13)</f>
        <v>14052</v>
      </c>
      <c r="X14" s="172">
        <f t="shared" si="15"/>
        <v>3.4833198320936738E-2</v>
      </c>
      <c r="Y14" s="16">
        <f>SUM(Y10:Y13)</f>
        <v>3143</v>
      </c>
      <c r="Z14" s="163">
        <f t="shared" si="6"/>
        <v>1.5508885298869143E-2</v>
      </c>
      <c r="AA14" s="32">
        <f t="shared" si="13"/>
        <v>6.1029126213592235</v>
      </c>
      <c r="AB14" s="69"/>
      <c r="AC14" s="69"/>
      <c r="AD14" s="121" t="s">
        <v>17</v>
      </c>
      <c r="AE14" s="13">
        <f>SUM(AE10:AE13)</f>
        <v>485</v>
      </c>
      <c r="AF14" s="14">
        <f>SUM(AF10:AF13)</f>
        <v>13579</v>
      </c>
      <c r="AG14" s="172">
        <f t="shared" si="7"/>
        <v>3.0585913782635095E-2</v>
      </c>
      <c r="AH14" s="16">
        <f>SUM(AH10:AH13)</f>
        <v>3095</v>
      </c>
      <c r="AI14" s="163">
        <f t="shared" si="8"/>
        <v>2.9950083194675542E-2</v>
      </c>
      <c r="AJ14" s="32">
        <f t="shared" si="14"/>
        <v>6.3814432989690726</v>
      </c>
      <c r="AK14" s="99"/>
      <c r="AL14" s="15"/>
      <c r="AM14" s="14" t="s">
        <v>17</v>
      </c>
      <c r="AN14" s="15">
        <f>SUM(AN10:AN13)</f>
        <v>470</v>
      </c>
      <c r="AO14" s="16">
        <f>SUM(AO10:AO13)</f>
        <v>13176</v>
      </c>
      <c r="AP14" s="43">
        <f t="shared" si="9"/>
        <v>6.5071538274997981E-2</v>
      </c>
      <c r="AQ14" s="44">
        <f>SUM(AQ10:AQ13)</f>
        <v>3005</v>
      </c>
      <c r="AR14" s="43">
        <f t="shared" si="10"/>
        <v>2.002715546503734E-2</v>
      </c>
      <c r="AS14" s="32">
        <f t="shared" si="11"/>
        <v>6.3936170212765955</v>
      </c>
      <c r="AT14" s="15">
        <f>SUM(AT10:AT13)</f>
        <v>675</v>
      </c>
      <c r="AU14" s="16">
        <f>SUM(AU10:AU13)</f>
        <v>12371</v>
      </c>
      <c r="AV14" s="145">
        <v>1.2605385937627896E-2</v>
      </c>
      <c r="AW14" s="16">
        <f>SUM(AW10:AW13)</f>
        <v>2946</v>
      </c>
      <c r="AX14" s="146">
        <v>-9.4149293880295901E-3</v>
      </c>
      <c r="AY14" s="32">
        <f t="shared" si="16"/>
        <v>4.3644444444444446</v>
      </c>
    </row>
    <row r="15" spans="1:51" hidden="1" x14ac:dyDescent="0.25">
      <c r="A15" s="64" t="s">
        <v>18</v>
      </c>
      <c r="B15" s="190">
        <v>185708</v>
      </c>
      <c r="C15" s="191" t="s">
        <v>19</v>
      </c>
      <c r="D15" s="192"/>
      <c r="E15" s="193"/>
      <c r="F15" s="194"/>
      <c r="G15" s="193"/>
      <c r="H15" s="194" t="s">
        <v>103</v>
      </c>
      <c r="I15" s="195"/>
      <c r="J15" s="64" t="s">
        <v>18</v>
      </c>
      <c r="K15" s="190">
        <v>185708</v>
      </c>
      <c r="L15" s="191" t="s">
        <v>19</v>
      </c>
      <c r="M15" s="192"/>
      <c r="N15" s="193"/>
      <c r="O15" s="194"/>
      <c r="P15" s="193"/>
      <c r="Q15" s="194" t="s">
        <v>103</v>
      </c>
      <c r="R15" s="195"/>
      <c r="S15" s="64" t="s">
        <v>18</v>
      </c>
      <c r="T15" s="190">
        <v>185708</v>
      </c>
      <c r="U15" s="191" t="s">
        <v>19</v>
      </c>
      <c r="V15" s="192"/>
      <c r="W15" s="193"/>
      <c r="X15" s="194"/>
      <c r="Y15" s="193"/>
      <c r="Z15" s="194" t="s">
        <v>103</v>
      </c>
      <c r="AA15" s="195"/>
      <c r="AB15" s="64" t="s">
        <v>18</v>
      </c>
      <c r="AC15" s="64">
        <v>185708</v>
      </c>
      <c r="AD15" s="116" t="s">
        <v>19</v>
      </c>
      <c r="AE15" s="17">
        <v>20</v>
      </c>
      <c r="AF15" s="19">
        <v>1161</v>
      </c>
      <c r="AG15" s="105">
        <f t="shared" si="7"/>
        <v>0</v>
      </c>
      <c r="AH15" s="19">
        <v>183</v>
      </c>
      <c r="AI15" s="105">
        <f t="shared" si="8"/>
        <v>-4.6875E-2</v>
      </c>
      <c r="AJ15" s="106">
        <f t="shared" si="14"/>
        <v>9.15</v>
      </c>
      <c r="AK15" s="85" t="s">
        <v>18</v>
      </c>
      <c r="AL15" s="2">
        <v>185708</v>
      </c>
      <c r="AM15" s="18" t="s">
        <v>19</v>
      </c>
      <c r="AN15" s="2">
        <v>20</v>
      </c>
      <c r="AO15" s="19">
        <v>1161</v>
      </c>
      <c r="AP15" s="3">
        <f t="shared" si="9"/>
        <v>1.486013986013986E-2</v>
      </c>
      <c r="AQ15" s="19">
        <v>192</v>
      </c>
      <c r="AR15" s="3">
        <f t="shared" si="10"/>
        <v>0</v>
      </c>
      <c r="AS15" s="31">
        <f t="shared" si="11"/>
        <v>9.6</v>
      </c>
      <c r="AT15" s="2">
        <v>20</v>
      </c>
      <c r="AU15" s="19">
        <v>1144</v>
      </c>
      <c r="AV15" s="3">
        <v>0.25164113785557984</v>
      </c>
      <c r="AW15" s="19">
        <v>192</v>
      </c>
      <c r="AX15" s="82">
        <v>0.28859060402684567</v>
      </c>
      <c r="AY15" s="31">
        <f t="shared" si="16"/>
        <v>9.6</v>
      </c>
    </row>
    <row r="16" spans="1:51" x14ac:dyDescent="0.25">
      <c r="A16" s="64" t="s">
        <v>18</v>
      </c>
      <c r="B16" s="64">
        <v>185713</v>
      </c>
      <c r="C16" s="116" t="s">
        <v>197</v>
      </c>
      <c r="D16" s="17">
        <v>35</v>
      </c>
      <c r="E16" s="19">
        <v>845</v>
      </c>
      <c r="F16" s="90">
        <f t="shared" ref="F16:F25" si="18">(E16-N16)/ABS(N16)</f>
        <v>6.5573770491803282E-2</v>
      </c>
      <c r="G16" s="21">
        <v>144</v>
      </c>
      <c r="H16" s="90">
        <f t="shared" ref="H16:H25" si="19">(G16-P16)/ABS(P16)</f>
        <v>9.9236641221374045E-2</v>
      </c>
      <c r="I16" s="106">
        <f t="shared" ref="I16:I25" si="20">G16/D16</f>
        <v>4.1142857142857139</v>
      </c>
      <c r="J16" s="64" t="s">
        <v>18</v>
      </c>
      <c r="K16" s="64">
        <v>185713</v>
      </c>
      <c r="L16" s="116" t="s">
        <v>198</v>
      </c>
      <c r="M16" s="17">
        <v>35</v>
      </c>
      <c r="N16" s="19">
        <v>793</v>
      </c>
      <c r="O16" s="90">
        <f t="shared" ref="O16" si="21">(N16-W16)/ABS(W16)</f>
        <v>6.0160427807486629E-2</v>
      </c>
      <c r="P16" s="21">
        <v>131</v>
      </c>
      <c r="Q16" s="90">
        <f t="shared" ref="Q16:Q25" si="22">(P16-Y16)/ABS(Y16)</f>
        <v>8.2644628099173556E-2</v>
      </c>
      <c r="R16" s="106">
        <f t="shared" ref="R16:R19" si="23">P16/M16</f>
        <v>3.7428571428571429</v>
      </c>
      <c r="S16" s="64"/>
      <c r="T16" s="64">
        <v>185713</v>
      </c>
      <c r="U16" s="116" t="s">
        <v>155</v>
      </c>
      <c r="V16" s="17">
        <v>35</v>
      </c>
      <c r="W16" s="19">
        <v>748</v>
      </c>
      <c r="X16" s="105" t="s">
        <v>157</v>
      </c>
      <c r="Y16" s="19">
        <v>121</v>
      </c>
      <c r="Z16" s="105" t="s">
        <v>157</v>
      </c>
      <c r="AA16" s="106">
        <f t="shared" si="13"/>
        <v>3.4571428571428573</v>
      </c>
      <c r="AB16" s="64"/>
      <c r="AC16" s="64"/>
      <c r="AD16" s="116"/>
      <c r="AE16" s="17"/>
      <c r="AF16" s="19"/>
      <c r="AG16" s="105"/>
      <c r="AH16" s="19"/>
      <c r="AI16" s="105"/>
      <c r="AJ16" s="106"/>
      <c r="AK16" s="85"/>
      <c r="AL16" s="2"/>
      <c r="AM16" s="18"/>
      <c r="AN16" s="2"/>
      <c r="AO16" s="19"/>
      <c r="AP16" s="3"/>
      <c r="AQ16" s="19"/>
      <c r="AR16" s="3"/>
      <c r="AS16" s="31"/>
      <c r="AT16" s="2"/>
      <c r="AU16" s="19"/>
      <c r="AV16" s="3"/>
      <c r="AW16" s="19"/>
      <c r="AX16" s="82"/>
      <c r="AY16" s="31"/>
    </row>
    <row r="17" spans="1:51" x14ac:dyDescent="0.25">
      <c r="A17" s="65"/>
      <c r="B17" s="65">
        <v>185465</v>
      </c>
      <c r="C17" s="117" t="s">
        <v>20</v>
      </c>
      <c r="D17" s="4">
        <v>40</v>
      </c>
      <c r="E17" s="20">
        <v>995</v>
      </c>
      <c r="F17" s="105">
        <f t="shared" si="18"/>
        <v>0.11547085201793722</v>
      </c>
      <c r="G17" s="20">
        <v>143</v>
      </c>
      <c r="H17" s="105">
        <f t="shared" si="19"/>
        <v>0.22222222222222221</v>
      </c>
      <c r="I17" s="91">
        <f t="shared" si="20"/>
        <v>3.5750000000000002</v>
      </c>
      <c r="J17" s="65"/>
      <c r="K17" s="65">
        <v>185465</v>
      </c>
      <c r="L17" s="117" t="s">
        <v>20</v>
      </c>
      <c r="M17" s="4">
        <v>40</v>
      </c>
      <c r="N17" s="20">
        <v>892</v>
      </c>
      <c r="O17" s="105">
        <f t="shared" ref="O17:O21" si="24">(N17-W17)/ABS(W17)</f>
        <v>0.15544041450777202</v>
      </c>
      <c r="P17" s="20">
        <v>117</v>
      </c>
      <c r="Q17" s="105">
        <f t="shared" si="22"/>
        <v>0.10377358490566038</v>
      </c>
      <c r="R17" s="91">
        <f t="shared" si="23"/>
        <v>2.9249999999999998</v>
      </c>
      <c r="S17" s="65"/>
      <c r="T17" s="65">
        <v>185465</v>
      </c>
      <c r="U17" s="117" t="s">
        <v>20</v>
      </c>
      <c r="V17" s="4">
        <v>40</v>
      </c>
      <c r="W17" s="20">
        <v>772</v>
      </c>
      <c r="X17" s="105">
        <f t="shared" si="15"/>
        <v>0.12700729927007298</v>
      </c>
      <c r="Y17" s="20">
        <v>106</v>
      </c>
      <c r="Z17" s="105">
        <f t="shared" si="6"/>
        <v>0.17777777777777778</v>
      </c>
      <c r="AA17" s="91">
        <f t="shared" si="13"/>
        <v>2.65</v>
      </c>
      <c r="AB17" s="65"/>
      <c r="AC17" s="65">
        <v>185465</v>
      </c>
      <c r="AD17" s="117" t="s">
        <v>20</v>
      </c>
      <c r="AE17" s="4">
        <v>40</v>
      </c>
      <c r="AF17" s="20">
        <v>685</v>
      </c>
      <c r="AG17" s="105">
        <f t="shared" si="7"/>
        <v>1.0324483775811209E-2</v>
      </c>
      <c r="AH17" s="20">
        <v>90</v>
      </c>
      <c r="AI17" s="105">
        <f t="shared" si="8"/>
        <v>2.2727272727272728E-2</v>
      </c>
      <c r="AJ17" s="91">
        <f t="shared" si="14"/>
        <v>2.25</v>
      </c>
      <c r="AK17" s="86"/>
      <c r="AL17" s="6">
        <v>185465</v>
      </c>
      <c r="AM17" s="5" t="s">
        <v>20</v>
      </c>
      <c r="AN17" s="6">
        <v>40</v>
      </c>
      <c r="AO17" s="20">
        <v>678</v>
      </c>
      <c r="AP17" s="3">
        <f t="shared" si="9"/>
        <v>6.1032863849765258E-2</v>
      </c>
      <c r="AQ17" s="20">
        <v>88</v>
      </c>
      <c r="AR17" s="3">
        <f t="shared" si="10"/>
        <v>0</v>
      </c>
      <c r="AS17" s="31">
        <f t="shared" si="11"/>
        <v>2.2000000000000002</v>
      </c>
      <c r="AT17" s="6">
        <v>40</v>
      </c>
      <c r="AU17" s="20">
        <v>639</v>
      </c>
      <c r="AV17" s="8">
        <v>6.8561872909698993E-2</v>
      </c>
      <c r="AW17" s="20">
        <v>88</v>
      </c>
      <c r="AX17" s="9">
        <v>0.33333333333333331</v>
      </c>
      <c r="AY17" s="31">
        <f t="shared" si="16"/>
        <v>2.2000000000000002</v>
      </c>
    </row>
    <row r="18" spans="1:51" x14ac:dyDescent="0.25">
      <c r="A18" s="65"/>
      <c r="B18" s="65">
        <v>185740</v>
      </c>
      <c r="C18" s="117" t="s">
        <v>21</v>
      </c>
      <c r="D18" s="4">
        <v>105</v>
      </c>
      <c r="E18" s="20">
        <v>2491</v>
      </c>
      <c r="F18" s="105">
        <f t="shared" si="18"/>
        <v>-4.376199616122841E-2</v>
      </c>
      <c r="G18" s="20">
        <v>874</v>
      </c>
      <c r="H18" s="105">
        <f t="shared" si="19"/>
        <v>-0.10174717368961973</v>
      </c>
      <c r="I18" s="91">
        <f t="shared" si="20"/>
        <v>8.3238095238095244</v>
      </c>
      <c r="J18" s="65"/>
      <c r="K18" s="65">
        <v>185740</v>
      </c>
      <c r="L18" s="117" t="s">
        <v>21</v>
      </c>
      <c r="M18" s="4">
        <v>105</v>
      </c>
      <c r="N18" s="20">
        <v>2605</v>
      </c>
      <c r="O18" s="105">
        <f t="shared" si="24"/>
        <v>1.086534730306558E-2</v>
      </c>
      <c r="P18" s="20">
        <v>973</v>
      </c>
      <c r="Q18" s="105">
        <f t="shared" si="22"/>
        <v>4.0641711229946524E-2</v>
      </c>
      <c r="R18" s="91">
        <f t="shared" si="23"/>
        <v>9.2666666666666675</v>
      </c>
      <c r="S18" s="65"/>
      <c r="T18" s="65">
        <v>185740</v>
      </c>
      <c r="U18" s="117" t="s">
        <v>21</v>
      </c>
      <c r="V18" s="4">
        <v>105</v>
      </c>
      <c r="W18" s="20">
        <v>2577</v>
      </c>
      <c r="X18" s="105">
        <f t="shared" si="15"/>
        <v>-2.7180067950169876E-2</v>
      </c>
      <c r="Y18" s="20">
        <v>935</v>
      </c>
      <c r="Z18" s="105">
        <f t="shared" si="6"/>
        <v>-2.6041666666666668E-2</v>
      </c>
      <c r="AA18" s="91">
        <f t="shared" si="13"/>
        <v>8.9047619047619051</v>
      </c>
      <c r="AB18" s="65"/>
      <c r="AC18" s="65">
        <v>185740</v>
      </c>
      <c r="AD18" s="117" t="s">
        <v>21</v>
      </c>
      <c r="AE18" s="4">
        <v>105</v>
      </c>
      <c r="AF18" s="20">
        <v>2649</v>
      </c>
      <c r="AG18" s="105">
        <f t="shared" si="7"/>
        <v>-7.2154115586690021E-2</v>
      </c>
      <c r="AH18" s="20">
        <v>960</v>
      </c>
      <c r="AI18" s="105">
        <f t="shared" si="8"/>
        <v>-0.15863277826468011</v>
      </c>
      <c r="AJ18" s="91">
        <f t="shared" si="14"/>
        <v>9.1428571428571423</v>
      </c>
      <c r="AK18" s="86"/>
      <c r="AL18" s="6">
        <v>185740</v>
      </c>
      <c r="AM18" s="5" t="s">
        <v>21</v>
      </c>
      <c r="AN18" s="6">
        <v>105</v>
      </c>
      <c r="AO18" s="20">
        <v>2855</v>
      </c>
      <c r="AP18" s="3">
        <f t="shared" si="9"/>
        <v>0.2097457627118644</v>
      </c>
      <c r="AQ18" s="20">
        <v>1141</v>
      </c>
      <c r="AR18" s="3">
        <f t="shared" si="10"/>
        <v>0.25938189845474613</v>
      </c>
      <c r="AS18" s="31">
        <f t="shared" si="11"/>
        <v>10.866666666666667</v>
      </c>
      <c r="AT18" s="6">
        <v>105</v>
      </c>
      <c r="AU18" s="20">
        <v>2360</v>
      </c>
      <c r="AV18" s="8">
        <v>-3.9869812855980472E-2</v>
      </c>
      <c r="AW18" s="20">
        <v>906</v>
      </c>
      <c r="AX18" s="9">
        <v>-9.4905094905094911E-2</v>
      </c>
      <c r="AY18" s="31">
        <f t="shared" si="16"/>
        <v>8.6285714285714281</v>
      </c>
    </row>
    <row r="19" spans="1:51" ht="13.8" thickBot="1" x14ac:dyDescent="0.3">
      <c r="A19" s="66"/>
      <c r="B19" s="66">
        <v>185745</v>
      </c>
      <c r="C19" s="119" t="s">
        <v>22</v>
      </c>
      <c r="D19" s="10">
        <v>115</v>
      </c>
      <c r="E19" s="21">
        <v>2281</v>
      </c>
      <c r="F19" s="160">
        <f t="shared" si="18"/>
        <v>-5.5095277547638773E-2</v>
      </c>
      <c r="G19" s="21">
        <v>260</v>
      </c>
      <c r="H19" s="160">
        <f t="shared" si="19"/>
        <v>-3.7037037037037035E-2</v>
      </c>
      <c r="I19" s="104">
        <f t="shared" si="20"/>
        <v>2.2608695652173911</v>
      </c>
      <c r="J19" s="66"/>
      <c r="K19" s="66">
        <v>185745</v>
      </c>
      <c r="L19" s="119" t="s">
        <v>22</v>
      </c>
      <c r="M19" s="10">
        <v>105</v>
      </c>
      <c r="N19" s="21">
        <v>2414</v>
      </c>
      <c r="O19" s="160">
        <f t="shared" si="24"/>
        <v>0.10632447296058661</v>
      </c>
      <c r="P19" s="21">
        <v>270</v>
      </c>
      <c r="Q19" s="160">
        <f t="shared" si="22"/>
        <v>0.36363636363636365</v>
      </c>
      <c r="R19" s="104">
        <f t="shared" si="23"/>
        <v>2.5714285714285716</v>
      </c>
      <c r="S19" s="66"/>
      <c r="T19" s="66">
        <v>185745</v>
      </c>
      <c r="U19" s="119" t="s">
        <v>22</v>
      </c>
      <c r="V19" s="10">
        <v>105</v>
      </c>
      <c r="W19" s="21">
        <v>2182</v>
      </c>
      <c r="X19" s="160">
        <f t="shared" si="15"/>
        <v>-5.2540165002171083E-2</v>
      </c>
      <c r="Y19" s="21">
        <v>198</v>
      </c>
      <c r="Z19" s="160">
        <f t="shared" si="6"/>
        <v>-0.20799999999999999</v>
      </c>
      <c r="AA19" s="104">
        <f t="shared" si="13"/>
        <v>1.8857142857142857</v>
      </c>
      <c r="AB19" s="66"/>
      <c r="AC19" s="66">
        <v>185745</v>
      </c>
      <c r="AD19" s="119" t="s">
        <v>22</v>
      </c>
      <c r="AE19" s="10">
        <v>105</v>
      </c>
      <c r="AF19" s="21">
        <v>2303</v>
      </c>
      <c r="AG19" s="160">
        <f t="shared" si="7"/>
        <v>-6.8742418115649004E-2</v>
      </c>
      <c r="AH19" s="21">
        <v>250</v>
      </c>
      <c r="AI19" s="160">
        <f t="shared" si="8"/>
        <v>0</v>
      </c>
      <c r="AJ19" s="104">
        <f t="shared" si="14"/>
        <v>2.3809523809523809</v>
      </c>
      <c r="AK19" s="88"/>
      <c r="AL19" s="12">
        <v>185745</v>
      </c>
      <c r="AM19" s="11" t="s">
        <v>22</v>
      </c>
      <c r="AN19" s="12">
        <v>105</v>
      </c>
      <c r="AO19" s="21">
        <v>2473</v>
      </c>
      <c r="AP19" s="45">
        <f t="shared" si="9"/>
        <v>0.15994371482176359</v>
      </c>
      <c r="AQ19" s="47">
        <v>250</v>
      </c>
      <c r="AR19" s="45">
        <f t="shared" si="10"/>
        <v>1.6260162601626018E-2</v>
      </c>
      <c r="AS19" s="31">
        <f t="shared" si="11"/>
        <v>2.3809523809523809</v>
      </c>
      <c r="AT19" s="12">
        <v>105</v>
      </c>
      <c r="AU19" s="21">
        <v>2132</v>
      </c>
      <c r="AV19" s="142">
        <v>-2.5594149908592323E-2</v>
      </c>
      <c r="AW19" s="21">
        <v>246</v>
      </c>
      <c r="AX19" s="143">
        <v>0.24873096446700507</v>
      </c>
      <c r="AY19" s="31">
        <f t="shared" si="16"/>
        <v>2.342857142857143</v>
      </c>
    </row>
    <row r="20" spans="1:51" ht="13.8" thickBot="1" x14ac:dyDescent="0.3">
      <c r="A20" s="69"/>
      <c r="B20" s="69"/>
      <c r="C20" s="121" t="s">
        <v>23</v>
      </c>
      <c r="D20" s="13">
        <f>SUM(D15:D19)</f>
        <v>295</v>
      </c>
      <c r="E20" s="99">
        <f>SUM(E15:E19)</f>
        <v>6612</v>
      </c>
      <c r="F20" s="202">
        <f t="shared" si="18"/>
        <v>-1.3723150357995227E-2</v>
      </c>
      <c r="G20" s="76">
        <f>SUM(G16:G19)</f>
        <v>1421</v>
      </c>
      <c r="H20" s="203">
        <f t="shared" si="19"/>
        <v>-4.6948356807511735E-2</v>
      </c>
      <c r="I20" s="32">
        <f t="shared" si="20"/>
        <v>4.8169491525423727</v>
      </c>
      <c r="J20" s="69"/>
      <c r="K20" s="69"/>
      <c r="L20" s="121" t="s">
        <v>23</v>
      </c>
      <c r="M20" s="13">
        <f>SUM(M15:M19)</f>
        <v>285</v>
      </c>
      <c r="N20" s="99">
        <f>SUM(N15:N19)</f>
        <v>6704</v>
      </c>
      <c r="O20" s="202">
        <f>(N20-W20)/ABS(W20)</f>
        <v>6.768593725115464E-2</v>
      </c>
      <c r="P20" s="76">
        <f>SUM(P16:P19)</f>
        <v>1491</v>
      </c>
      <c r="Q20" s="203">
        <f t="shared" si="22"/>
        <v>9.6323529411764711E-2</v>
      </c>
      <c r="R20" s="32">
        <f>P20/M20</f>
        <v>5.2315789473684209</v>
      </c>
      <c r="S20" s="69"/>
      <c r="T20" s="69"/>
      <c r="U20" s="121" t="s">
        <v>23</v>
      </c>
      <c r="V20" s="13">
        <f>SUM(V15:V19)</f>
        <v>285</v>
      </c>
      <c r="W20" s="99">
        <f>SUM(W15:W19)</f>
        <v>6279</v>
      </c>
      <c r="X20" s="202">
        <f t="shared" si="15"/>
        <v>-7.6345984112974399E-2</v>
      </c>
      <c r="Y20" s="76">
        <f>SUM(Y15:Y19)</f>
        <v>1360</v>
      </c>
      <c r="Z20" s="203">
        <f t="shared" si="6"/>
        <v>-8.2939986513823324E-2</v>
      </c>
      <c r="AA20" s="32">
        <f t="shared" si="13"/>
        <v>4.7719298245614032</v>
      </c>
      <c r="AB20" s="69"/>
      <c r="AC20" s="69"/>
      <c r="AD20" s="121" t="s">
        <v>23</v>
      </c>
      <c r="AE20" s="13">
        <f>SUM(AE15:AE19)</f>
        <v>270</v>
      </c>
      <c r="AF20" s="99">
        <f>SUM(AF15:AF19)</f>
        <v>6798</v>
      </c>
      <c r="AG20" s="172">
        <f t="shared" si="7"/>
        <v>-5.1485977396400165E-2</v>
      </c>
      <c r="AH20" s="16">
        <f>SUM(AH15:AH19)</f>
        <v>1483</v>
      </c>
      <c r="AI20" s="163">
        <f t="shared" si="8"/>
        <v>-0.11250748055056853</v>
      </c>
      <c r="AJ20" s="32">
        <f t="shared" si="14"/>
        <v>5.4925925925925929</v>
      </c>
      <c r="AK20" s="69"/>
      <c r="AL20" s="15"/>
      <c r="AM20" s="14" t="s">
        <v>23</v>
      </c>
      <c r="AN20" s="15">
        <f>SUM(AN15:AN19)</f>
        <v>270</v>
      </c>
      <c r="AO20" s="16">
        <f>SUM(AO15:AO19)</f>
        <v>7167</v>
      </c>
      <c r="AP20" s="145">
        <f t="shared" si="9"/>
        <v>0.14215139442231076</v>
      </c>
      <c r="AQ20" s="16">
        <f>SUM(AQ15:AQ19)</f>
        <v>1671</v>
      </c>
      <c r="AR20" s="145">
        <f t="shared" si="10"/>
        <v>0.16689944134078213</v>
      </c>
      <c r="AS20" s="32">
        <f t="shared" si="11"/>
        <v>6.1888888888888891</v>
      </c>
      <c r="AT20" s="75">
        <f>SUM(AT15:AT19)</f>
        <v>270</v>
      </c>
      <c r="AU20" s="76">
        <f>SUM(AU15:AU19)</f>
        <v>6275</v>
      </c>
      <c r="AV20" s="147">
        <v>1.8999675219227023E-2</v>
      </c>
      <c r="AW20" s="76">
        <f>SUM(AW15:AW19)</f>
        <v>1432</v>
      </c>
      <c r="AX20" s="148">
        <v>1.3446567586694975E-2</v>
      </c>
      <c r="AY20" s="77">
        <f t="shared" si="16"/>
        <v>5.3037037037037038</v>
      </c>
    </row>
    <row r="21" spans="1:51" x14ac:dyDescent="0.25">
      <c r="A21" s="64" t="s">
        <v>24</v>
      </c>
      <c r="B21" s="63">
        <v>185922</v>
      </c>
      <c r="C21" s="116" t="s">
        <v>25</v>
      </c>
      <c r="D21" s="126">
        <v>50</v>
      </c>
      <c r="E21" s="94">
        <v>459</v>
      </c>
      <c r="F21" s="90">
        <f t="shared" si="18"/>
        <v>-5.3608247422680409E-2</v>
      </c>
      <c r="G21" s="20">
        <v>87</v>
      </c>
      <c r="H21" s="90">
        <f t="shared" si="19"/>
        <v>-0.1553398058252427</v>
      </c>
      <c r="I21" s="113">
        <f t="shared" si="20"/>
        <v>1.74</v>
      </c>
      <c r="J21" s="64" t="s">
        <v>24</v>
      </c>
      <c r="K21" s="63">
        <v>185922</v>
      </c>
      <c r="L21" s="116" t="s">
        <v>25</v>
      </c>
      <c r="M21" s="126">
        <v>50</v>
      </c>
      <c r="N21" s="94">
        <v>485</v>
      </c>
      <c r="O21" s="90">
        <f t="shared" si="24"/>
        <v>-1.6227180527383367E-2</v>
      </c>
      <c r="P21" s="20">
        <v>103</v>
      </c>
      <c r="Q21" s="90">
        <f t="shared" si="22"/>
        <v>0.18390804597701149</v>
      </c>
      <c r="R21" s="113">
        <f>P21/M21</f>
        <v>2.06</v>
      </c>
      <c r="S21" s="64" t="s">
        <v>24</v>
      </c>
      <c r="T21" s="63">
        <v>185922</v>
      </c>
      <c r="U21" s="116" t="s">
        <v>25</v>
      </c>
      <c r="V21" s="126">
        <v>50</v>
      </c>
      <c r="W21" s="94">
        <v>493</v>
      </c>
      <c r="X21" s="90">
        <f t="shared" si="15"/>
        <v>-2.3762376237623763E-2</v>
      </c>
      <c r="Y21" s="20">
        <v>87</v>
      </c>
      <c r="Z21" s="90">
        <f t="shared" si="6"/>
        <v>-0.10309278350515463</v>
      </c>
      <c r="AA21" s="113">
        <f>Y21/V21</f>
        <v>1.74</v>
      </c>
      <c r="AB21" s="64" t="s">
        <v>24</v>
      </c>
      <c r="AC21" s="63">
        <v>185922</v>
      </c>
      <c r="AD21" s="116" t="s">
        <v>25</v>
      </c>
      <c r="AE21" s="126">
        <v>45</v>
      </c>
      <c r="AF21" s="94">
        <v>505</v>
      </c>
      <c r="AG21" s="95" t="s">
        <v>102</v>
      </c>
      <c r="AH21" s="94">
        <v>97</v>
      </c>
      <c r="AI21" s="95" t="s">
        <v>102</v>
      </c>
      <c r="AJ21" s="113">
        <f>AH21/AE21</f>
        <v>2.1555555555555554</v>
      </c>
      <c r="AK21" s="116" t="s">
        <v>24</v>
      </c>
      <c r="AL21" s="17"/>
      <c r="AM21" s="18"/>
      <c r="AN21" s="2"/>
      <c r="AO21" s="19"/>
      <c r="AP21" s="19"/>
      <c r="AQ21" s="19"/>
      <c r="AR21" s="19"/>
      <c r="AS21" s="18"/>
      <c r="AT21" s="167"/>
      <c r="AU21" s="168"/>
      <c r="AV21" s="95"/>
      <c r="AW21" s="168"/>
      <c r="AX21" s="95"/>
      <c r="AY21" s="96"/>
    </row>
    <row r="22" spans="1:51" x14ac:dyDescent="0.25">
      <c r="A22" s="64"/>
      <c r="B22" s="65">
        <v>185615</v>
      </c>
      <c r="C22" s="117" t="s">
        <v>119</v>
      </c>
      <c r="D22" s="4">
        <v>25</v>
      </c>
      <c r="E22" s="20">
        <v>505</v>
      </c>
      <c r="F22" s="90">
        <f t="shared" si="18"/>
        <v>-5.2532833020637902E-2</v>
      </c>
      <c r="G22" s="20">
        <v>68</v>
      </c>
      <c r="H22" s="90">
        <f t="shared" si="19"/>
        <v>-8.1081081081081086E-2</v>
      </c>
      <c r="I22" s="112">
        <f t="shared" si="20"/>
        <v>2.72</v>
      </c>
      <c r="J22" s="64"/>
      <c r="K22" s="65">
        <v>185615</v>
      </c>
      <c r="L22" s="117" t="s">
        <v>119</v>
      </c>
      <c r="M22" s="4">
        <v>25</v>
      </c>
      <c r="N22" s="20">
        <v>533</v>
      </c>
      <c r="O22" s="90">
        <f>(N22-W22)/ABS(W22)</f>
        <v>-4.9910873440285206E-2</v>
      </c>
      <c r="P22" s="20">
        <v>74</v>
      </c>
      <c r="Q22" s="90">
        <f t="shared" si="22"/>
        <v>2.7777777777777776E-2</v>
      </c>
      <c r="R22" s="112">
        <f t="shared" ref="R22" si="25">P22/M22</f>
        <v>2.96</v>
      </c>
      <c r="S22" s="64"/>
      <c r="T22" s="65">
        <v>185615</v>
      </c>
      <c r="U22" s="117" t="s">
        <v>119</v>
      </c>
      <c r="V22" s="4">
        <v>25</v>
      </c>
      <c r="W22" s="20">
        <v>561</v>
      </c>
      <c r="X22" s="90">
        <f>(W22-AF22)/ABS(AF22)</f>
        <v>-4.9152542372881358E-2</v>
      </c>
      <c r="Y22" s="20">
        <v>72</v>
      </c>
      <c r="Z22" s="90">
        <f>(Y22-AH22)/ABS(AH22)</f>
        <v>2.8571428571428571E-2</v>
      </c>
      <c r="AA22" s="112">
        <f t="shared" ref="AA22" si="26">Y22/V22</f>
        <v>2.88</v>
      </c>
      <c r="AB22" s="64"/>
      <c r="AC22" s="65">
        <v>185615</v>
      </c>
      <c r="AD22" s="117" t="s">
        <v>119</v>
      </c>
      <c r="AE22" s="4">
        <v>25</v>
      </c>
      <c r="AF22" s="20">
        <v>590</v>
      </c>
      <c r="AG22" s="105">
        <f>(AF22-AO22)/ABS(AO22)</f>
        <v>-0.13107511045655376</v>
      </c>
      <c r="AH22" s="20">
        <v>70</v>
      </c>
      <c r="AI22" s="105">
        <f>(AH22-AQ22)/ABS(AQ22)</f>
        <v>-9.0909090909090912E-2</v>
      </c>
      <c r="AJ22" s="112">
        <f t="shared" si="14"/>
        <v>2.8</v>
      </c>
      <c r="AK22" s="116"/>
      <c r="AL22" s="17">
        <v>185615</v>
      </c>
      <c r="AM22" s="18" t="s">
        <v>25</v>
      </c>
      <c r="AN22" s="2">
        <v>25</v>
      </c>
      <c r="AO22" s="19">
        <v>679</v>
      </c>
      <c r="AP22" s="3">
        <f>(AO22-AU22)/ABS(AU22)</f>
        <v>0.33661417322834647</v>
      </c>
      <c r="AQ22" s="19">
        <v>77</v>
      </c>
      <c r="AR22" s="3">
        <f>(AQ22-AW22)/ABS(AW22)</f>
        <v>0.203125</v>
      </c>
      <c r="AS22" s="138">
        <f>AQ22/AN22</f>
        <v>3.08</v>
      </c>
      <c r="AT22" s="6">
        <v>25</v>
      </c>
      <c r="AU22" s="20">
        <v>508</v>
      </c>
      <c r="AV22" s="8">
        <v>-5.2238805970149252E-2</v>
      </c>
      <c r="AW22" s="20">
        <v>64</v>
      </c>
      <c r="AX22" s="8">
        <v>0.18518518518518517</v>
      </c>
      <c r="AY22" s="33">
        <f t="shared" si="16"/>
        <v>2.56</v>
      </c>
    </row>
    <row r="23" spans="1:51" x14ac:dyDescent="0.25">
      <c r="A23" s="65"/>
      <c r="B23" s="65">
        <v>185459</v>
      </c>
      <c r="C23" s="117" t="s">
        <v>120</v>
      </c>
      <c r="D23" s="4">
        <v>25</v>
      </c>
      <c r="E23" s="20">
        <v>383</v>
      </c>
      <c r="F23" s="105">
        <f t="shared" si="18"/>
        <v>0.29391891891891891</v>
      </c>
      <c r="G23" s="20">
        <v>45</v>
      </c>
      <c r="H23" s="105">
        <f t="shared" si="19"/>
        <v>0.8</v>
      </c>
      <c r="I23" s="112">
        <f t="shared" si="20"/>
        <v>1.8</v>
      </c>
      <c r="J23" s="65"/>
      <c r="K23" s="65">
        <v>185459</v>
      </c>
      <c r="L23" s="117" t="s">
        <v>120</v>
      </c>
      <c r="M23" s="4">
        <v>25</v>
      </c>
      <c r="N23" s="20">
        <v>296</v>
      </c>
      <c r="O23" s="105">
        <f>(N23-W23)/ABS(W23)</f>
        <v>-0.18904109589041096</v>
      </c>
      <c r="P23" s="20">
        <v>25</v>
      </c>
      <c r="Q23" s="105">
        <f t="shared" si="22"/>
        <v>-0.43181818181818182</v>
      </c>
      <c r="R23" s="112">
        <f>P23/M23</f>
        <v>1</v>
      </c>
      <c r="S23" s="65"/>
      <c r="T23" s="65">
        <v>185459</v>
      </c>
      <c r="U23" s="117" t="s">
        <v>120</v>
      </c>
      <c r="V23" s="4">
        <v>25</v>
      </c>
      <c r="W23" s="20">
        <v>365</v>
      </c>
      <c r="X23" s="105">
        <f>(W23-AF23)/ABS(AF23)</f>
        <v>5.7971014492753624E-2</v>
      </c>
      <c r="Y23" s="20">
        <v>44</v>
      </c>
      <c r="Z23" s="105">
        <f>(Y23-AH23)/ABS(AH23)</f>
        <v>0.1891891891891892</v>
      </c>
      <c r="AA23" s="112">
        <f>Y23/V23</f>
        <v>1.76</v>
      </c>
      <c r="AB23" s="65"/>
      <c r="AC23" s="65">
        <v>185459</v>
      </c>
      <c r="AD23" s="117" t="s">
        <v>120</v>
      </c>
      <c r="AE23" s="4">
        <v>25</v>
      </c>
      <c r="AF23" s="20">
        <v>345</v>
      </c>
      <c r="AG23" s="105">
        <f>(AF23-AO23)/ABS(AO23)</f>
        <v>-0.21945701357466063</v>
      </c>
      <c r="AH23" s="20">
        <v>37</v>
      </c>
      <c r="AI23" s="105">
        <f>(AH23-AQ23)/ABS(AQ23)</f>
        <v>-0.15909090909090909</v>
      </c>
      <c r="AJ23" s="112">
        <f>AH23/AE23</f>
        <v>1.48</v>
      </c>
      <c r="AK23" s="117"/>
      <c r="AL23" s="4">
        <v>185459</v>
      </c>
      <c r="AM23" s="5" t="s">
        <v>26</v>
      </c>
      <c r="AN23" s="6">
        <v>25</v>
      </c>
      <c r="AO23" s="20">
        <v>442</v>
      </c>
      <c r="AP23" s="8">
        <f>(AO23-AU23)/ABS(AU23)</f>
        <v>-3.9130434782608699E-2</v>
      </c>
      <c r="AQ23" s="20">
        <v>44</v>
      </c>
      <c r="AR23" s="8">
        <f>(AQ23-AW23)/ABS(AW23)</f>
        <v>-0.13725490196078433</v>
      </c>
      <c r="AS23" s="184">
        <f t="shared" si="11"/>
        <v>1.76</v>
      </c>
      <c r="AT23" s="6">
        <v>25</v>
      </c>
      <c r="AU23" s="20">
        <v>460</v>
      </c>
      <c r="AV23" s="8">
        <v>1.5452538631346579E-2</v>
      </c>
      <c r="AW23" s="20">
        <v>51</v>
      </c>
      <c r="AX23" s="8">
        <v>4.0816326530612242E-2</v>
      </c>
      <c r="AY23" s="33">
        <f t="shared" si="16"/>
        <v>2.04</v>
      </c>
    </row>
    <row r="24" spans="1:51" x14ac:dyDescent="0.25">
      <c r="A24" s="65"/>
      <c r="B24" s="65">
        <v>185478</v>
      </c>
      <c r="C24" s="117" t="s">
        <v>104</v>
      </c>
      <c r="D24" s="4">
        <v>50</v>
      </c>
      <c r="E24" s="20">
        <v>891</v>
      </c>
      <c r="F24" s="105">
        <f t="shared" si="18"/>
        <v>0.13647959183673469</v>
      </c>
      <c r="G24" s="20">
        <v>123</v>
      </c>
      <c r="H24" s="105">
        <f t="shared" si="19"/>
        <v>6.9565217391304349E-2</v>
      </c>
      <c r="I24" s="112">
        <f t="shared" si="20"/>
        <v>2.46</v>
      </c>
      <c r="J24" s="65"/>
      <c r="K24" s="65">
        <v>185478</v>
      </c>
      <c r="L24" s="117" t="s">
        <v>104</v>
      </c>
      <c r="M24" s="4">
        <v>50</v>
      </c>
      <c r="N24" s="20">
        <v>784</v>
      </c>
      <c r="O24" s="105">
        <f>(N24-W24)/ABS(W24)</f>
        <v>-8.4112149532710276E-2</v>
      </c>
      <c r="P24" s="20">
        <v>115</v>
      </c>
      <c r="Q24" s="105">
        <f t="shared" si="22"/>
        <v>-5.737704918032787E-2</v>
      </c>
      <c r="R24" s="112">
        <f t="shared" ref="R24:R25" si="27">P24/M24</f>
        <v>2.2999999999999998</v>
      </c>
      <c r="S24" s="65"/>
      <c r="T24" s="65">
        <v>185478</v>
      </c>
      <c r="U24" s="117" t="s">
        <v>104</v>
      </c>
      <c r="V24" s="4">
        <v>50</v>
      </c>
      <c r="W24" s="20">
        <v>856</v>
      </c>
      <c r="X24" s="105">
        <f>(W24-AF24)/ABS(AF24)</f>
        <v>1.9047619047619049E-2</v>
      </c>
      <c r="Y24" s="20">
        <v>122</v>
      </c>
      <c r="Z24" s="105">
        <f>(Y24-AH24)/ABS(AH24)</f>
        <v>0.15094339622641509</v>
      </c>
      <c r="AA24" s="112">
        <f t="shared" ref="AA24:AA25" si="28">Y24/V24</f>
        <v>2.44</v>
      </c>
      <c r="AB24" s="65"/>
      <c r="AC24" s="65">
        <v>185478</v>
      </c>
      <c r="AD24" s="117" t="s">
        <v>104</v>
      </c>
      <c r="AE24" s="4">
        <v>50</v>
      </c>
      <c r="AF24" s="20">
        <v>840</v>
      </c>
      <c r="AG24" s="105">
        <f>(AF24-AO24)/ABS(AO24)</f>
        <v>2.3866348448687352E-3</v>
      </c>
      <c r="AH24" s="20">
        <v>106</v>
      </c>
      <c r="AI24" s="105">
        <f>(AH24-AQ24)/ABS(AQ24)</f>
        <v>-0.171875</v>
      </c>
      <c r="AJ24" s="112">
        <f t="shared" si="14"/>
        <v>2.12</v>
      </c>
      <c r="AK24" s="117"/>
      <c r="AL24" s="4">
        <v>185478</v>
      </c>
      <c r="AM24" s="5" t="s">
        <v>104</v>
      </c>
      <c r="AN24" s="6">
        <v>50</v>
      </c>
      <c r="AO24" s="20">
        <v>838</v>
      </c>
      <c r="AP24" s="8" t="s">
        <v>102</v>
      </c>
      <c r="AQ24" s="20">
        <v>128</v>
      </c>
      <c r="AR24" s="8" t="s">
        <v>102</v>
      </c>
      <c r="AS24" s="184">
        <f t="shared" si="11"/>
        <v>2.56</v>
      </c>
      <c r="AT24" s="6">
        <v>50</v>
      </c>
      <c r="AU24" s="20">
        <v>659</v>
      </c>
      <c r="AV24" s="8">
        <v>-0.20793269230769232</v>
      </c>
      <c r="AW24" s="20">
        <v>130</v>
      </c>
      <c r="AX24" s="8">
        <v>1.5625E-2</v>
      </c>
      <c r="AY24" s="33">
        <f t="shared" si="16"/>
        <v>2.6</v>
      </c>
    </row>
    <row r="25" spans="1:51" x14ac:dyDescent="0.25">
      <c r="A25" s="65"/>
      <c r="B25" s="65">
        <v>185601</v>
      </c>
      <c r="C25" s="117" t="s">
        <v>112</v>
      </c>
      <c r="D25" s="4">
        <v>30</v>
      </c>
      <c r="E25" s="20">
        <v>424</v>
      </c>
      <c r="F25" s="105">
        <f t="shared" si="18"/>
        <v>0.19101123595505617</v>
      </c>
      <c r="G25" s="20">
        <v>134</v>
      </c>
      <c r="H25" s="105">
        <f t="shared" si="19"/>
        <v>0.14529914529914531</v>
      </c>
      <c r="I25" s="112">
        <f t="shared" si="20"/>
        <v>4.4666666666666668</v>
      </c>
      <c r="J25" s="65"/>
      <c r="K25" s="65">
        <v>185601</v>
      </c>
      <c r="L25" s="117" t="s">
        <v>112</v>
      </c>
      <c r="M25" s="4">
        <v>25</v>
      </c>
      <c r="N25" s="20">
        <v>356</v>
      </c>
      <c r="O25" s="105">
        <f>(N25-W25)/ABS(W25)</f>
        <v>0.23183391003460208</v>
      </c>
      <c r="P25" s="20">
        <v>117</v>
      </c>
      <c r="Q25" s="105">
        <f t="shared" si="22"/>
        <v>0.24468085106382978</v>
      </c>
      <c r="R25" s="112">
        <f t="shared" si="27"/>
        <v>4.68</v>
      </c>
      <c r="S25" s="65"/>
      <c r="T25" s="65">
        <v>185601</v>
      </c>
      <c r="U25" s="117" t="s">
        <v>112</v>
      </c>
      <c r="V25" s="4">
        <v>20</v>
      </c>
      <c r="W25" s="20">
        <v>289</v>
      </c>
      <c r="X25" s="105">
        <f>(W25-AF25)/ABS(AF25)</f>
        <v>0.12015503875968993</v>
      </c>
      <c r="Y25" s="20">
        <v>94</v>
      </c>
      <c r="Z25" s="105">
        <f>(Y25-AH25)/ABS(AH25)</f>
        <v>0.30555555555555558</v>
      </c>
      <c r="AA25" s="112">
        <f t="shared" si="28"/>
        <v>4.7</v>
      </c>
      <c r="AB25" s="65"/>
      <c r="AC25" s="65">
        <v>185601</v>
      </c>
      <c r="AD25" s="117" t="s">
        <v>112</v>
      </c>
      <c r="AE25" s="4">
        <v>20</v>
      </c>
      <c r="AF25" s="20">
        <v>258</v>
      </c>
      <c r="AG25" s="105">
        <f>(AF25-AO25)/ABS(AO25)</f>
        <v>0.11688311688311688</v>
      </c>
      <c r="AH25" s="20">
        <v>72</v>
      </c>
      <c r="AI25" s="105">
        <f>(AH25-AQ25)/ABS(AQ25)</f>
        <v>0.18032786885245902</v>
      </c>
      <c r="AJ25" s="112">
        <f t="shared" si="14"/>
        <v>3.6</v>
      </c>
      <c r="AK25" s="117"/>
      <c r="AL25" s="4">
        <v>185601</v>
      </c>
      <c r="AM25" s="5" t="s">
        <v>112</v>
      </c>
      <c r="AN25" s="6">
        <v>25</v>
      </c>
      <c r="AO25" s="20">
        <v>231</v>
      </c>
      <c r="AP25" s="8" t="s">
        <v>102</v>
      </c>
      <c r="AQ25" s="20">
        <v>61</v>
      </c>
      <c r="AR25" s="8" t="s">
        <v>102</v>
      </c>
      <c r="AS25" s="184">
        <f t="shared" si="11"/>
        <v>2.44</v>
      </c>
      <c r="AT25" s="169"/>
      <c r="AU25" s="7"/>
      <c r="AV25" s="7"/>
      <c r="AW25" s="7"/>
      <c r="AX25" s="7"/>
      <c r="AY25" s="170"/>
    </row>
    <row r="26" spans="1:51" hidden="1" x14ac:dyDescent="0.25">
      <c r="A26" s="65"/>
      <c r="B26" s="122">
        <v>185868</v>
      </c>
      <c r="C26" s="128" t="s">
        <v>27</v>
      </c>
      <c r="D26" s="34"/>
      <c r="E26" s="37"/>
      <c r="F26" s="38"/>
      <c r="G26" s="37"/>
      <c r="H26" s="38" t="s">
        <v>103</v>
      </c>
      <c r="I26" s="114"/>
      <c r="J26" s="65"/>
      <c r="K26" s="122">
        <v>185868</v>
      </c>
      <c r="L26" s="128" t="s">
        <v>27</v>
      </c>
      <c r="M26" s="34"/>
      <c r="N26" s="37"/>
      <c r="O26" s="38"/>
      <c r="P26" s="37"/>
      <c r="Q26" s="38" t="s">
        <v>103</v>
      </c>
      <c r="R26" s="114"/>
      <c r="S26" s="65"/>
      <c r="T26" s="122">
        <v>185868</v>
      </c>
      <c r="U26" s="128" t="s">
        <v>27</v>
      </c>
      <c r="V26" s="34"/>
      <c r="W26" s="37"/>
      <c r="X26" s="38"/>
      <c r="Y26" s="37"/>
      <c r="Z26" s="38" t="s">
        <v>103</v>
      </c>
      <c r="AA26" s="114"/>
      <c r="AB26" s="65"/>
      <c r="AC26" s="122">
        <v>185868</v>
      </c>
      <c r="AD26" s="128" t="s">
        <v>27</v>
      </c>
      <c r="AE26" s="34"/>
      <c r="AF26" s="37"/>
      <c r="AG26" s="38"/>
      <c r="AH26" s="37"/>
      <c r="AI26" s="38" t="s">
        <v>103</v>
      </c>
      <c r="AJ26" s="114"/>
      <c r="AK26" s="117"/>
      <c r="AL26" s="4">
        <v>185868</v>
      </c>
      <c r="AM26" s="5" t="s">
        <v>27</v>
      </c>
      <c r="AN26" s="6">
        <v>125</v>
      </c>
      <c r="AO26" s="20">
        <v>1373</v>
      </c>
      <c r="AP26" s="8">
        <f>(AO26-AU26)/ABS(AU26)</f>
        <v>-2.4164889836531627E-2</v>
      </c>
      <c r="AQ26" s="20">
        <v>240</v>
      </c>
      <c r="AR26" s="8">
        <f>(AQ26-AW26)/ABS(AW26)</f>
        <v>-0.10780669144981413</v>
      </c>
      <c r="AS26" s="184">
        <f t="shared" si="11"/>
        <v>1.92</v>
      </c>
      <c r="AT26" s="6">
        <v>125</v>
      </c>
      <c r="AU26" s="20">
        <v>1407</v>
      </c>
      <c r="AV26" s="8">
        <v>6.4377682403433476E-3</v>
      </c>
      <c r="AW26" s="20">
        <v>269</v>
      </c>
      <c r="AX26" s="8">
        <v>3.0651340996168581E-2</v>
      </c>
      <c r="AY26" s="33">
        <f>AW26/AT26</f>
        <v>2.1520000000000001</v>
      </c>
    </row>
    <row r="27" spans="1:51" x14ac:dyDescent="0.25">
      <c r="A27" s="65"/>
      <c r="B27" s="65">
        <v>185920</v>
      </c>
      <c r="C27" s="117" t="s">
        <v>158</v>
      </c>
      <c r="D27" s="4">
        <v>70</v>
      </c>
      <c r="E27" s="20">
        <v>703</v>
      </c>
      <c r="F27" s="105">
        <f>(E27-N27)/ABS(N27)</f>
        <v>-6.1415220293724967E-2</v>
      </c>
      <c r="G27" s="20">
        <v>136</v>
      </c>
      <c r="H27" s="105">
        <f>(G27-P27)/ABS(P27)</f>
        <v>7.4074074074074077E-3</v>
      </c>
      <c r="I27" s="112">
        <f>G27/D27</f>
        <v>1.9428571428571428</v>
      </c>
      <c r="J27" s="65"/>
      <c r="K27" s="65">
        <v>185920</v>
      </c>
      <c r="L27" s="117" t="s">
        <v>158</v>
      </c>
      <c r="M27" s="4">
        <v>70</v>
      </c>
      <c r="N27" s="20">
        <v>749</v>
      </c>
      <c r="O27" s="105">
        <f>(N27-W27)/ABS(W27)</f>
        <v>-0.10406698564593302</v>
      </c>
      <c r="P27" s="20">
        <v>135</v>
      </c>
      <c r="Q27" s="105">
        <f>(P27-Y27)/ABS(Y27)</f>
        <v>0.1440677966101695</v>
      </c>
      <c r="R27" s="112">
        <f>P27/M27</f>
        <v>1.9285714285714286</v>
      </c>
      <c r="S27" s="65"/>
      <c r="T27" s="65">
        <v>185920</v>
      </c>
      <c r="U27" s="117" t="s">
        <v>158</v>
      </c>
      <c r="V27" s="4">
        <v>70</v>
      </c>
      <c r="W27" s="20">
        <v>836</v>
      </c>
      <c r="X27" s="105" t="s">
        <v>157</v>
      </c>
      <c r="Y27" s="20">
        <v>118</v>
      </c>
      <c r="Z27" s="105" t="s">
        <v>157</v>
      </c>
      <c r="AA27" s="112">
        <f>Y27/V27</f>
        <v>1.6857142857142857</v>
      </c>
      <c r="AB27" s="65"/>
      <c r="AC27" s="65"/>
      <c r="AD27" s="117"/>
      <c r="AE27" s="4"/>
      <c r="AF27" s="20"/>
      <c r="AG27" s="105"/>
      <c r="AH27" s="20"/>
      <c r="AI27" s="105"/>
      <c r="AJ27" s="112"/>
      <c r="AK27" s="117"/>
      <c r="AL27" s="85"/>
      <c r="AM27" s="18"/>
      <c r="AN27" s="2"/>
      <c r="AO27" s="20"/>
      <c r="AP27" s="20"/>
      <c r="AQ27" s="20"/>
      <c r="AR27" s="20"/>
      <c r="AS27" s="85"/>
      <c r="AT27" s="169"/>
      <c r="AU27" s="7"/>
      <c r="AV27" s="7"/>
      <c r="AW27" s="7"/>
      <c r="AX27" s="7"/>
      <c r="AY27" s="170"/>
    </row>
    <row r="28" spans="1:51" x14ac:dyDescent="0.25">
      <c r="A28" s="65"/>
      <c r="B28" s="65">
        <v>185170</v>
      </c>
      <c r="C28" s="117" t="s">
        <v>121</v>
      </c>
      <c r="D28" s="4">
        <v>25</v>
      </c>
      <c r="E28" s="20">
        <v>1430</v>
      </c>
      <c r="F28" s="105">
        <f>(E28-N28)/ABS(N28)</f>
        <v>-3.7037037037037035E-2</v>
      </c>
      <c r="G28" s="20">
        <v>225</v>
      </c>
      <c r="H28" s="105">
        <f>(G28-P28)/ABS(P28)</f>
        <v>-0.18772563176895307</v>
      </c>
      <c r="I28" s="112">
        <f>G28/D28</f>
        <v>9</v>
      </c>
      <c r="J28" s="65"/>
      <c r="K28" s="65">
        <v>185170</v>
      </c>
      <c r="L28" s="117" t="s">
        <v>121</v>
      </c>
      <c r="M28" s="4">
        <v>25</v>
      </c>
      <c r="N28" s="20">
        <v>1485</v>
      </c>
      <c r="O28" s="105">
        <f>(N28-W28)/ABS(W28)</f>
        <v>4.736129905277402E-3</v>
      </c>
      <c r="P28" s="20">
        <v>277</v>
      </c>
      <c r="Q28" s="105">
        <f>(P28-Y28)/ABS(Y28)</f>
        <v>0.108</v>
      </c>
      <c r="R28" s="112">
        <f t="shared" ref="R28:R29" si="29">P28/M28</f>
        <v>11.08</v>
      </c>
      <c r="S28" s="65"/>
      <c r="T28" s="65">
        <v>185170</v>
      </c>
      <c r="U28" s="117" t="s">
        <v>121</v>
      </c>
      <c r="V28" s="4">
        <v>25</v>
      </c>
      <c r="W28" s="20">
        <v>1478</v>
      </c>
      <c r="X28" s="105">
        <f>(W28-AF28)/ABS(AF28)</f>
        <v>-6.691919191919192E-2</v>
      </c>
      <c r="Y28" s="20">
        <v>250</v>
      </c>
      <c r="Z28" s="105">
        <f>(Y28-AH28)/ABS(AH28)</f>
        <v>5.4852320675105488E-2</v>
      </c>
      <c r="AA28" s="112">
        <f t="shared" ref="AA28:AA29" si="30">Y28/V28</f>
        <v>10</v>
      </c>
      <c r="AB28" s="65"/>
      <c r="AC28" s="65">
        <v>185170</v>
      </c>
      <c r="AD28" s="117" t="s">
        <v>121</v>
      </c>
      <c r="AE28" s="4">
        <v>25</v>
      </c>
      <c r="AF28" s="20">
        <v>1584</v>
      </c>
      <c r="AG28" s="105">
        <f>(AF28-AO28)/ABS(AO28)</f>
        <v>4.3478260869565216E-2</v>
      </c>
      <c r="AH28" s="20">
        <v>237</v>
      </c>
      <c r="AI28" s="105">
        <f>(AH28-AQ28)/ABS(AQ28)</f>
        <v>-7.421875E-2</v>
      </c>
      <c r="AJ28" s="112">
        <f t="shared" si="14"/>
        <v>9.48</v>
      </c>
      <c r="AK28" s="117"/>
      <c r="AL28" s="4">
        <v>185170</v>
      </c>
      <c r="AM28" s="5" t="s">
        <v>29</v>
      </c>
      <c r="AN28" s="6">
        <v>25</v>
      </c>
      <c r="AO28" s="20">
        <v>1518</v>
      </c>
      <c r="AP28" s="8">
        <f>(AO28-AU28)/ABS(AU28)</f>
        <v>0.14479638009049775</v>
      </c>
      <c r="AQ28" s="20">
        <v>256</v>
      </c>
      <c r="AR28" s="8">
        <f>(AQ28-AW28)/ABS(AW28)</f>
        <v>0.11304347826086956</v>
      </c>
      <c r="AS28" s="184">
        <f>AQ28/AN28</f>
        <v>10.24</v>
      </c>
      <c r="AT28" s="6">
        <v>25</v>
      </c>
      <c r="AU28" s="20">
        <v>1326</v>
      </c>
      <c r="AV28" s="8">
        <v>-0.11185532484929672</v>
      </c>
      <c r="AW28" s="20">
        <v>230</v>
      </c>
      <c r="AX28" s="8">
        <v>-3.3613445378151259E-2</v>
      </c>
      <c r="AY28" s="33">
        <f t="shared" si="16"/>
        <v>9.1999999999999993</v>
      </c>
    </row>
    <row r="29" spans="1:51" x14ac:dyDescent="0.25">
      <c r="A29" s="65"/>
      <c r="B29" s="65">
        <v>185439</v>
      </c>
      <c r="C29" s="117" t="s">
        <v>30</v>
      </c>
      <c r="D29" s="4">
        <v>49</v>
      </c>
      <c r="E29" s="20">
        <v>491</v>
      </c>
      <c r="F29" s="105">
        <f>(E29-N29)/ABS(N29)</f>
        <v>-1.9960079840319361E-2</v>
      </c>
      <c r="G29" s="20">
        <v>67</v>
      </c>
      <c r="H29" s="105">
        <f>(G29-P29)/ABS(P29)</f>
        <v>-0.19277108433734941</v>
      </c>
      <c r="I29" s="112">
        <f>G29/D29</f>
        <v>1.3673469387755102</v>
      </c>
      <c r="J29" s="65"/>
      <c r="K29" s="65">
        <v>185439</v>
      </c>
      <c r="L29" s="117" t="s">
        <v>30</v>
      </c>
      <c r="M29" s="4">
        <v>49</v>
      </c>
      <c r="N29" s="20">
        <v>501</v>
      </c>
      <c r="O29" s="105">
        <f>(N29-W29)/ABS(W29)</f>
        <v>-0.23159509202453987</v>
      </c>
      <c r="P29" s="20">
        <v>83</v>
      </c>
      <c r="Q29" s="105">
        <f>(P29-Y29)/ABS(Y29)</f>
        <v>-0.34645669291338582</v>
      </c>
      <c r="R29" s="112">
        <f t="shared" si="29"/>
        <v>1.6938775510204083</v>
      </c>
      <c r="S29" s="65"/>
      <c r="T29" s="65">
        <v>185439</v>
      </c>
      <c r="U29" s="117" t="s">
        <v>30</v>
      </c>
      <c r="V29" s="4">
        <v>60</v>
      </c>
      <c r="W29" s="20">
        <v>652</v>
      </c>
      <c r="X29" s="105">
        <f>(W29-AF29)/ABS(AF29)</f>
        <v>-0.11533242876526459</v>
      </c>
      <c r="Y29" s="20">
        <v>127</v>
      </c>
      <c r="Z29" s="105">
        <f>(Y29-AH29)/ABS(AH29)</f>
        <v>-3.0534351145038167E-2</v>
      </c>
      <c r="AA29" s="112">
        <f t="shared" si="30"/>
        <v>2.1166666666666667</v>
      </c>
      <c r="AB29" s="65"/>
      <c r="AC29" s="65">
        <v>185439</v>
      </c>
      <c r="AD29" s="117" t="s">
        <v>30</v>
      </c>
      <c r="AE29" s="4">
        <v>65</v>
      </c>
      <c r="AF29" s="20">
        <v>737</v>
      </c>
      <c r="AG29" s="105">
        <f>(AF29-AO29)/ABS(AO29)</f>
        <v>-0.23942208462332301</v>
      </c>
      <c r="AH29" s="20">
        <v>131</v>
      </c>
      <c r="AI29" s="105">
        <f>(AH29-AQ29)/ABS(AQ29)</f>
        <v>-0.12666666666666668</v>
      </c>
      <c r="AJ29" s="112">
        <f t="shared" si="14"/>
        <v>2.0153846153846153</v>
      </c>
      <c r="AK29" s="117"/>
      <c r="AL29" s="4">
        <v>185439</v>
      </c>
      <c r="AM29" s="5" t="s">
        <v>30</v>
      </c>
      <c r="AN29" s="6">
        <v>75</v>
      </c>
      <c r="AO29" s="20">
        <v>969</v>
      </c>
      <c r="AP29" s="8">
        <f>(AO29-AU29)/ABS(AU29)</f>
        <v>9.8639455782312924E-2</v>
      </c>
      <c r="AQ29" s="20">
        <v>150</v>
      </c>
      <c r="AR29" s="8">
        <f>(AQ29-AW29)/ABS(AW29)</f>
        <v>0.22950819672131148</v>
      </c>
      <c r="AS29" s="184">
        <f>AQ29/AN29</f>
        <v>2</v>
      </c>
      <c r="AT29" s="6">
        <v>75</v>
      </c>
      <c r="AU29" s="20">
        <v>882</v>
      </c>
      <c r="AV29" s="8">
        <v>-3.0769230769230771E-2</v>
      </c>
      <c r="AW29" s="20">
        <v>122</v>
      </c>
      <c r="AX29" s="8">
        <v>-1.6129032258064516E-2</v>
      </c>
      <c r="AY29" s="33">
        <f>AW29/AT29</f>
        <v>1.6266666666666667</v>
      </c>
    </row>
    <row r="30" spans="1:51" hidden="1" x14ac:dyDescent="0.25">
      <c r="A30" s="65"/>
      <c r="B30" s="122">
        <v>185871</v>
      </c>
      <c r="C30" s="128" t="s">
        <v>28</v>
      </c>
      <c r="D30" s="4"/>
      <c r="E30" s="20"/>
      <c r="F30" s="90"/>
      <c r="G30" s="20"/>
      <c r="H30" s="92" t="s">
        <v>103</v>
      </c>
      <c r="I30" s="112"/>
      <c r="J30" s="65"/>
      <c r="K30" s="122">
        <v>185871</v>
      </c>
      <c r="L30" s="128" t="s">
        <v>28</v>
      </c>
      <c r="M30" s="4"/>
      <c r="N30" s="20"/>
      <c r="O30" s="90"/>
      <c r="P30" s="20"/>
      <c r="Q30" s="92" t="s">
        <v>103</v>
      </c>
      <c r="R30" s="112"/>
      <c r="S30" s="65"/>
      <c r="T30" s="122">
        <v>185871</v>
      </c>
      <c r="U30" s="128" t="s">
        <v>28</v>
      </c>
      <c r="V30" s="4"/>
      <c r="W30" s="20"/>
      <c r="X30" s="90"/>
      <c r="Y30" s="20"/>
      <c r="Z30" s="92" t="s">
        <v>103</v>
      </c>
      <c r="AA30" s="112"/>
      <c r="AB30" s="65"/>
      <c r="AC30" s="122">
        <v>185871</v>
      </c>
      <c r="AD30" s="128" t="s">
        <v>28</v>
      </c>
      <c r="AE30" s="4"/>
      <c r="AF30" s="20"/>
      <c r="AG30" s="90"/>
      <c r="AH30" s="20"/>
      <c r="AI30" s="92" t="s">
        <v>103</v>
      </c>
      <c r="AJ30" s="112"/>
      <c r="AK30" s="117"/>
      <c r="AL30" s="4">
        <v>185871</v>
      </c>
      <c r="AM30" s="5" t="s">
        <v>28</v>
      </c>
      <c r="AN30" s="6">
        <v>125</v>
      </c>
      <c r="AO30" s="20">
        <v>1360</v>
      </c>
      <c r="AP30" s="8">
        <f>(AO30-AU30)/ABS(AU30)</f>
        <v>2.3325808878856283E-2</v>
      </c>
      <c r="AQ30" s="20">
        <v>216</v>
      </c>
      <c r="AR30" s="8">
        <f>(AQ30-AW30)/ABS(AW30)</f>
        <v>0.1076923076923077</v>
      </c>
      <c r="AS30" s="184">
        <f>AQ30/AN30</f>
        <v>1.728</v>
      </c>
      <c r="AT30" s="6">
        <v>125</v>
      </c>
      <c r="AU30" s="20">
        <v>1329</v>
      </c>
      <c r="AV30" s="8">
        <v>3.0232558139534883E-2</v>
      </c>
      <c r="AW30" s="20">
        <v>195</v>
      </c>
      <c r="AX30" s="8">
        <v>-6.25E-2</v>
      </c>
      <c r="AY30" s="33">
        <f>AW30/AT30</f>
        <v>1.56</v>
      </c>
    </row>
    <row r="31" spans="1:51" hidden="1" x14ac:dyDescent="0.25">
      <c r="A31" s="65"/>
      <c r="B31" s="122">
        <v>185871</v>
      </c>
      <c r="C31" s="128" t="s">
        <v>150</v>
      </c>
      <c r="D31" s="34"/>
      <c r="E31" s="42"/>
      <c r="F31" s="92"/>
      <c r="G31" s="42"/>
      <c r="H31" s="92" t="s">
        <v>103</v>
      </c>
      <c r="I31" s="189"/>
      <c r="J31" s="65"/>
      <c r="K31" s="122">
        <v>185871</v>
      </c>
      <c r="L31" s="128" t="s">
        <v>150</v>
      </c>
      <c r="M31" s="34"/>
      <c r="N31" s="42"/>
      <c r="O31" s="92"/>
      <c r="P31" s="42"/>
      <c r="Q31" s="92" t="s">
        <v>103</v>
      </c>
      <c r="R31" s="189"/>
      <c r="S31" s="65"/>
      <c r="T31" s="122">
        <v>185871</v>
      </c>
      <c r="U31" s="128" t="s">
        <v>150</v>
      </c>
      <c r="V31" s="34"/>
      <c r="W31" s="42"/>
      <c r="X31" s="92"/>
      <c r="Y31" s="42"/>
      <c r="Z31" s="92" t="s">
        <v>103</v>
      </c>
      <c r="AA31" s="189"/>
      <c r="AB31" s="65"/>
      <c r="AC31" s="65">
        <v>185871</v>
      </c>
      <c r="AD31" s="117" t="s">
        <v>150</v>
      </c>
      <c r="AE31" s="4">
        <v>380</v>
      </c>
      <c r="AF31" s="20">
        <v>1524</v>
      </c>
      <c r="AG31" s="90" t="s">
        <v>102</v>
      </c>
      <c r="AH31" s="20">
        <v>399</v>
      </c>
      <c r="AI31" s="90" t="s">
        <v>102</v>
      </c>
      <c r="AJ31" s="112">
        <f t="shared" si="14"/>
        <v>1.05</v>
      </c>
      <c r="AK31" s="117"/>
      <c r="AL31" s="86"/>
      <c r="AM31" s="5"/>
      <c r="AN31" s="6"/>
      <c r="AO31" s="20"/>
      <c r="AP31" s="20"/>
      <c r="AQ31" s="20"/>
      <c r="AR31" s="20"/>
      <c r="AS31" s="86"/>
      <c r="AT31" s="169"/>
      <c r="AU31" s="7"/>
      <c r="AV31" s="7"/>
      <c r="AW31" s="7"/>
      <c r="AX31" s="7"/>
      <c r="AY31" s="170"/>
    </row>
    <row r="32" spans="1:51" x14ac:dyDescent="0.25">
      <c r="A32" s="65"/>
      <c r="B32" s="122">
        <v>185479</v>
      </c>
      <c r="C32" s="128" t="s">
        <v>122</v>
      </c>
      <c r="D32" s="34"/>
      <c r="E32" s="42"/>
      <c r="F32" s="194"/>
      <c r="G32" s="42"/>
      <c r="H32" s="92" t="s">
        <v>103</v>
      </c>
      <c r="I32" s="112"/>
      <c r="J32" s="65"/>
      <c r="K32" s="122">
        <v>185479</v>
      </c>
      <c r="L32" s="128" t="s">
        <v>122</v>
      </c>
      <c r="M32" s="34"/>
      <c r="N32" s="42"/>
      <c r="O32" s="194"/>
      <c r="P32" s="42"/>
      <c r="Q32" s="92" t="s">
        <v>103</v>
      </c>
      <c r="R32" s="112"/>
      <c r="S32" s="65"/>
      <c r="T32" s="65">
        <v>185479</v>
      </c>
      <c r="U32" s="117" t="s">
        <v>122</v>
      </c>
      <c r="V32" s="4">
        <v>115</v>
      </c>
      <c r="W32" s="20">
        <v>1179</v>
      </c>
      <c r="X32" s="105">
        <f>(W32-AF32)/ABS(AF32)</f>
        <v>-4.1463414634146344E-2</v>
      </c>
      <c r="Y32" s="20">
        <v>192</v>
      </c>
      <c r="Z32" s="105">
        <f>(Y32-AH32)/ABS(AH32)</f>
        <v>-0.04</v>
      </c>
      <c r="AA32" s="112">
        <f t="shared" ref="AA32:AA48" si="31">Y32/V32</f>
        <v>1.6695652173913043</v>
      </c>
      <c r="AB32" s="65"/>
      <c r="AC32" s="65">
        <v>185479</v>
      </c>
      <c r="AD32" s="117" t="s">
        <v>122</v>
      </c>
      <c r="AE32" s="4">
        <v>115</v>
      </c>
      <c r="AF32" s="20">
        <v>1230</v>
      </c>
      <c r="AG32" s="105">
        <f>(AF32-AO32)/ABS(AO32)</f>
        <v>-0.14937759336099585</v>
      </c>
      <c r="AH32" s="20">
        <v>200</v>
      </c>
      <c r="AI32" s="105">
        <f>(AH32-AQ32)/ABS(AQ32)</f>
        <v>-9.0909090909090912E-2</v>
      </c>
      <c r="AJ32" s="112">
        <f t="shared" si="14"/>
        <v>1.7391304347826086</v>
      </c>
      <c r="AK32" s="117"/>
      <c r="AL32" s="17">
        <v>185479</v>
      </c>
      <c r="AM32" s="18" t="s">
        <v>107</v>
      </c>
      <c r="AN32" s="2">
        <v>115</v>
      </c>
      <c r="AO32" s="20">
        <v>1446</v>
      </c>
      <c r="AP32" s="8" t="s">
        <v>102</v>
      </c>
      <c r="AQ32" s="20">
        <v>220</v>
      </c>
      <c r="AR32" s="8" t="s">
        <v>102</v>
      </c>
      <c r="AS32" s="184">
        <f t="shared" si="11"/>
        <v>1.9130434782608696</v>
      </c>
      <c r="AT32" s="6">
        <v>75</v>
      </c>
      <c r="AU32" s="20">
        <v>994</v>
      </c>
      <c r="AV32" s="8">
        <v>4.0837696335078534E-2</v>
      </c>
      <c r="AW32" s="20">
        <v>163</v>
      </c>
      <c r="AX32" s="8">
        <v>0.14788732394366197</v>
      </c>
      <c r="AY32" s="33">
        <f>AW32/AT32</f>
        <v>2.1733333333333333</v>
      </c>
    </row>
    <row r="33" spans="1:51" x14ac:dyDescent="0.25">
      <c r="A33" s="65"/>
      <c r="B33" s="65">
        <v>185479</v>
      </c>
      <c r="C33" s="117" t="s">
        <v>177</v>
      </c>
      <c r="D33" s="4">
        <v>75</v>
      </c>
      <c r="E33" s="20">
        <v>961</v>
      </c>
      <c r="F33" s="105">
        <f t="shared" ref="F33:F39" si="32">(E33-N33)/ABS(N33)</f>
        <v>-0.11834862385321102</v>
      </c>
      <c r="G33" s="20">
        <v>149</v>
      </c>
      <c r="H33" s="105">
        <f t="shared" ref="H33:H39" si="33">(G33-P33)/ABS(P33)</f>
        <v>-0.13372093023255813</v>
      </c>
      <c r="I33" s="112">
        <f t="shared" ref="I33:I39" si="34">G33/D33</f>
        <v>1.9866666666666666</v>
      </c>
      <c r="J33" s="65"/>
      <c r="K33" s="65">
        <v>185479</v>
      </c>
      <c r="L33" s="117" t="s">
        <v>177</v>
      </c>
      <c r="M33" s="4">
        <v>75</v>
      </c>
      <c r="N33" s="20">
        <v>1090</v>
      </c>
      <c r="O33" s="105" t="s">
        <v>157</v>
      </c>
      <c r="P33" s="20">
        <v>172</v>
      </c>
      <c r="Q33" s="105" t="s">
        <v>157</v>
      </c>
      <c r="R33" s="112">
        <f t="shared" ref="R33" si="35">P33/M33</f>
        <v>2.2933333333333334</v>
      </c>
      <c r="S33" s="65"/>
      <c r="T33" s="65"/>
      <c r="U33" s="117"/>
      <c r="V33" s="4"/>
      <c r="W33" s="20"/>
      <c r="X33" s="105"/>
      <c r="Y33" s="20"/>
      <c r="Z33" s="105"/>
      <c r="AA33" s="112"/>
      <c r="AB33" s="65"/>
      <c r="AC33" s="65"/>
      <c r="AD33" s="117"/>
      <c r="AE33" s="4"/>
      <c r="AF33" s="20"/>
      <c r="AG33" s="105"/>
      <c r="AH33" s="20"/>
      <c r="AI33" s="105"/>
      <c r="AJ33" s="112"/>
      <c r="AK33" s="117"/>
      <c r="AL33" s="85"/>
      <c r="AM33" s="18"/>
      <c r="AN33" s="2"/>
      <c r="AO33" s="20"/>
      <c r="AP33" s="8"/>
      <c r="AQ33" s="20"/>
      <c r="AR33" s="8"/>
      <c r="AS33" s="184"/>
      <c r="AT33" s="6"/>
      <c r="AU33" s="20"/>
      <c r="AV33" s="8"/>
      <c r="AW33" s="20"/>
      <c r="AX33" s="8"/>
      <c r="AY33" s="33"/>
    </row>
    <row r="34" spans="1:51" x14ac:dyDescent="0.25">
      <c r="A34" s="65"/>
      <c r="B34" s="65">
        <v>185793</v>
      </c>
      <c r="C34" s="117" t="s">
        <v>160</v>
      </c>
      <c r="D34" s="4">
        <v>40</v>
      </c>
      <c r="E34" s="20">
        <v>302</v>
      </c>
      <c r="F34" s="105">
        <f t="shared" si="32"/>
        <v>-3.2051282051282048E-2</v>
      </c>
      <c r="G34" s="20">
        <v>45</v>
      </c>
      <c r="H34" s="105">
        <f t="shared" si="33"/>
        <v>-0.15094339622641509</v>
      </c>
      <c r="I34" s="112">
        <f t="shared" si="34"/>
        <v>1.125</v>
      </c>
      <c r="J34" s="65"/>
      <c r="K34" s="65">
        <v>185793</v>
      </c>
      <c r="L34" s="117" t="s">
        <v>160</v>
      </c>
      <c r="M34" s="4">
        <v>40</v>
      </c>
      <c r="N34" s="20">
        <v>312</v>
      </c>
      <c r="O34" s="105">
        <f>(N34-W34)/ABS(W34)</f>
        <v>9.8591549295774641E-2</v>
      </c>
      <c r="P34" s="20">
        <v>53</v>
      </c>
      <c r="Q34" s="105">
        <f>(P34-Y34)/ABS(Y34)</f>
        <v>-5.3571428571428568E-2</v>
      </c>
      <c r="R34" s="112">
        <f>P34/M34</f>
        <v>1.325</v>
      </c>
      <c r="S34" s="65"/>
      <c r="T34" s="65">
        <v>185793</v>
      </c>
      <c r="U34" s="117" t="s">
        <v>160</v>
      </c>
      <c r="V34" s="4">
        <v>40</v>
      </c>
      <c r="W34" s="20">
        <v>284</v>
      </c>
      <c r="X34" s="105" t="s">
        <v>157</v>
      </c>
      <c r="Y34" s="20">
        <v>56</v>
      </c>
      <c r="Z34" s="105" t="s">
        <v>157</v>
      </c>
      <c r="AA34" s="112">
        <f>Y34/V34</f>
        <v>1.4</v>
      </c>
      <c r="AB34" s="65"/>
      <c r="AC34" s="65"/>
      <c r="AD34" s="117"/>
      <c r="AE34" s="4"/>
      <c r="AF34" s="20"/>
      <c r="AG34" s="105"/>
      <c r="AH34" s="20"/>
      <c r="AI34" s="105"/>
      <c r="AJ34" s="112"/>
      <c r="AK34" s="117"/>
      <c r="AL34" s="85"/>
      <c r="AM34" s="18"/>
      <c r="AN34" s="2"/>
      <c r="AO34" s="20"/>
      <c r="AP34" s="20"/>
      <c r="AQ34" s="20"/>
      <c r="AR34" s="20"/>
      <c r="AS34" s="85"/>
      <c r="AT34" s="169"/>
      <c r="AU34" s="7"/>
      <c r="AV34" s="7"/>
      <c r="AW34" s="7"/>
      <c r="AX34" s="7"/>
      <c r="AY34" s="170"/>
    </row>
    <row r="35" spans="1:51" x14ac:dyDescent="0.25">
      <c r="A35" s="65"/>
      <c r="B35" s="65">
        <v>185174</v>
      </c>
      <c r="C35" s="117" t="s">
        <v>123</v>
      </c>
      <c r="D35" s="4">
        <v>25</v>
      </c>
      <c r="E35" s="20">
        <v>562</v>
      </c>
      <c r="F35" s="105">
        <f t="shared" si="32"/>
        <v>-8.7662337662337664E-2</v>
      </c>
      <c r="G35" s="20">
        <v>84</v>
      </c>
      <c r="H35" s="105">
        <f t="shared" si="33"/>
        <v>-4.5454545454545456E-2</v>
      </c>
      <c r="I35" s="112">
        <f t="shared" si="34"/>
        <v>3.36</v>
      </c>
      <c r="J35" s="65"/>
      <c r="K35" s="65">
        <v>185174</v>
      </c>
      <c r="L35" s="117" t="s">
        <v>123</v>
      </c>
      <c r="M35" s="4">
        <v>25</v>
      </c>
      <c r="N35" s="20">
        <v>616</v>
      </c>
      <c r="O35" s="105">
        <f>(N35-W35)/ABS(W35)</f>
        <v>9.8360655737704927E-3</v>
      </c>
      <c r="P35" s="20">
        <v>88</v>
      </c>
      <c r="Q35" s="105">
        <f>(P35-Y35)/ABS(Y35)</f>
        <v>8.6419753086419748E-2</v>
      </c>
      <c r="R35" s="112">
        <f t="shared" ref="R35:R38" si="36">P35/M35</f>
        <v>3.52</v>
      </c>
      <c r="S35" s="65"/>
      <c r="T35" s="65">
        <v>185174</v>
      </c>
      <c r="U35" s="117" t="s">
        <v>123</v>
      </c>
      <c r="V35" s="4">
        <v>25</v>
      </c>
      <c r="W35" s="20">
        <v>610</v>
      </c>
      <c r="X35" s="105">
        <f>(W35-AF35)/ABS(AF35)</f>
        <v>-0.11976911976911978</v>
      </c>
      <c r="Y35" s="20">
        <v>81</v>
      </c>
      <c r="Z35" s="105">
        <f>(Y35-AH35)/ABS(AH35)</f>
        <v>-0.19801980198019803</v>
      </c>
      <c r="AA35" s="112">
        <f t="shared" si="31"/>
        <v>3.24</v>
      </c>
      <c r="AB35" s="65"/>
      <c r="AC35" s="65">
        <v>185174</v>
      </c>
      <c r="AD35" s="117" t="s">
        <v>123</v>
      </c>
      <c r="AE35" s="4">
        <v>25</v>
      </c>
      <c r="AF35" s="20">
        <v>693</v>
      </c>
      <c r="AG35" s="105">
        <f>(AF35-AO35)/ABS(AO35)</f>
        <v>0.20103986135181975</v>
      </c>
      <c r="AH35" s="20">
        <v>101</v>
      </c>
      <c r="AI35" s="105">
        <f>(AH35-AQ35)/ABS(AQ35)</f>
        <v>0.23170731707317074</v>
      </c>
      <c r="AJ35" s="112">
        <f t="shared" si="14"/>
        <v>4.04</v>
      </c>
      <c r="AK35" s="117"/>
      <c r="AL35" s="4">
        <v>185174</v>
      </c>
      <c r="AM35" s="5" t="s">
        <v>31</v>
      </c>
      <c r="AN35" s="6">
        <v>25</v>
      </c>
      <c r="AO35" s="20">
        <v>577</v>
      </c>
      <c r="AP35" s="8">
        <f>(AO35-AU35)/ABS(AU35)</f>
        <v>-5.1724137931034482E-3</v>
      </c>
      <c r="AQ35" s="20">
        <v>82</v>
      </c>
      <c r="AR35" s="8">
        <f>(AQ35-AW35)/ABS(AW35)</f>
        <v>-9.8901098901098897E-2</v>
      </c>
      <c r="AS35" s="184">
        <f t="shared" si="11"/>
        <v>3.28</v>
      </c>
      <c r="AT35" s="6">
        <v>25</v>
      </c>
      <c r="AU35" s="20">
        <v>580</v>
      </c>
      <c r="AV35" s="8">
        <v>0.10056925996204934</v>
      </c>
      <c r="AW35" s="20">
        <v>91</v>
      </c>
      <c r="AX35" s="8">
        <v>0.21333333333333335</v>
      </c>
      <c r="AY35" s="33">
        <f>AW35/AT35</f>
        <v>3.64</v>
      </c>
    </row>
    <row r="36" spans="1:51" x14ac:dyDescent="0.25">
      <c r="A36" s="65"/>
      <c r="B36" s="65">
        <v>185481</v>
      </c>
      <c r="C36" s="117" t="s">
        <v>32</v>
      </c>
      <c r="D36" s="4">
        <v>170</v>
      </c>
      <c r="E36" s="20">
        <v>1454</v>
      </c>
      <c r="F36" s="105">
        <f t="shared" si="32"/>
        <v>1.2534818941504178E-2</v>
      </c>
      <c r="G36" s="20">
        <v>256</v>
      </c>
      <c r="H36" s="105">
        <f t="shared" si="33"/>
        <v>-5.5350553505535055E-2</v>
      </c>
      <c r="I36" s="112">
        <f t="shared" si="34"/>
        <v>1.5058823529411764</v>
      </c>
      <c r="J36" s="65"/>
      <c r="K36" s="65">
        <v>185481</v>
      </c>
      <c r="L36" s="117" t="s">
        <v>32</v>
      </c>
      <c r="M36" s="4">
        <v>170</v>
      </c>
      <c r="N36" s="20">
        <v>1436</v>
      </c>
      <c r="O36" s="105">
        <f>(N36-W36)/ABS(W36)</f>
        <v>-0.11467324290998766</v>
      </c>
      <c r="P36" s="20">
        <v>271</v>
      </c>
      <c r="Q36" s="105">
        <f>(P36-Y36)/ABS(Y36)</f>
        <v>-1.0948905109489052E-2</v>
      </c>
      <c r="R36" s="112">
        <f t="shared" si="36"/>
        <v>1.5941176470588236</v>
      </c>
      <c r="S36" s="65"/>
      <c r="T36" s="65">
        <v>185481</v>
      </c>
      <c r="U36" s="117" t="s">
        <v>32</v>
      </c>
      <c r="V36" s="4">
        <v>157</v>
      </c>
      <c r="W36" s="20">
        <v>1622</v>
      </c>
      <c r="X36" s="105">
        <f>(W36-AF36)/ABS(AF36)</f>
        <v>5.4616384915474644E-2</v>
      </c>
      <c r="Y36" s="20">
        <v>274</v>
      </c>
      <c r="Z36" s="105">
        <f>(Y36-AH36)/ABS(AH36)</f>
        <v>-2.491103202846975E-2</v>
      </c>
      <c r="AA36" s="112">
        <f t="shared" si="31"/>
        <v>1.7452229299363058</v>
      </c>
      <c r="AB36" s="65"/>
      <c r="AC36" s="65">
        <v>185481</v>
      </c>
      <c r="AD36" s="117" t="s">
        <v>32</v>
      </c>
      <c r="AE36" s="4">
        <v>150</v>
      </c>
      <c r="AF36" s="20">
        <v>1538</v>
      </c>
      <c r="AG36" s="105">
        <f>(AF36-AO36)/ABS(AO36)</f>
        <v>-0.19137749737118823</v>
      </c>
      <c r="AH36" s="20">
        <v>281</v>
      </c>
      <c r="AI36" s="105">
        <f>(AH36-AQ36)/ABS(AQ36)</f>
        <v>-4.7457627118644069E-2</v>
      </c>
      <c r="AJ36" s="112">
        <f t="shared" si="14"/>
        <v>1.8733333333333333</v>
      </c>
      <c r="AK36" s="117"/>
      <c r="AL36" s="4">
        <v>185481</v>
      </c>
      <c r="AM36" s="5" t="s">
        <v>32</v>
      </c>
      <c r="AN36" s="6">
        <v>175</v>
      </c>
      <c r="AO36" s="20">
        <v>1902</v>
      </c>
      <c r="AP36" s="8">
        <f>(AO36-AU36)/ABS(AU36)</f>
        <v>3.4820457018498369E-2</v>
      </c>
      <c r="AQ36" s="20">
        <v>295</v>
      </c>
      <c r="AR36" s="8">
        <f>(AQ36-AW36)/ABS(AW36)</f>
        <v>4.6099290780141841E-2</v>
      </c>
      <c r="AS36" s="184">
        <f>AQ36/AN36</f>
        <v>1.6857142857142857</v>
      </c>
      <c r="AT36" s="6">
        <v>175</v>
      </c>
      <c r="AU36" s="20">
        <v>1838</v>
      </c>
      <c r="AV36" s="8">
        <v>-3.0079155672823221E-2</v>
      </c>
      <c r="AW36" s="20">
        <v>282</v>
      </c>
      <c r="AX36" s="8">
        <v>-0.11598746081504702</v>
      </c>
      <c r="AY36" s="33">
        <f>AW36/AT36</f>
        <v>1.6114285714285714</v>
      </c>
    </row>
    <row r="37" spans="1:51" x14ac:dyDescent="0.25">
      <c r="A37" s="65"/>
      <c r="B37" s="65">
        <v>185179</v>
      </c>
      <c r="C37" s="117" t="s">
        <v>124</v>
      </c>
      <c r="D37" s="4">
        <v>50</v>
      </c>
      <c r="E37" s="20">
        <v>1422</v>
      </c>
      <c r="F37" s="105">
        <f t="shared" si="32"/>
        <v>1.2099644128113879E-2</v>
      </c>
      <c r="G37" s="20">
        <v>194</v>
      </c>
      <c r="H37" s="105">
        <f t="shared" si="33"/>
        <v>-0.13777777777777778</v>
      </c>
      <c r="I37" s="112">
        <f t="shared" si="34"/>
        <v>3.88</v>
      </c>
      <c r="J37" s="65"/>
      <c r="K37" s="65">
        <v>185179</v>
      </c>
      <c r="L37" s="117" t="s">
        <v>124</v>
      </c>
      <c r="M37" s="4">
        <v>50</v>
      </c>
      <c r="N37" s="20">
        <v>1405</v>
      </c>
      <c r="O37" s="105">
        <f t="shared" ref="O37:O42" si="37">(N37-W37)/ABS(W37)</f>
        <v>-6.5202927478376582E-2</v>
      </c>
      <c r="P37" s="20">
        <v>225</v>
      </c>
      <c r="Q37" s="105">
        <f>(P37-Y37)/ABS(Y37)</f>
        <v>7.1428571428571425E-2</v>
      </c>
      <c r="R37" s="112">
        <f t="shared" si="36"/>
        <v>4.5</v>
      </c>
      <c r="S37" s="65"/>
      <c r="T37" s="65">
        <v>185179</v>
      </c>
      <c r="U37" s="117" t="s">
        <v>124</v>
      </c>
      <c r="V37" s="4">
        <v>50</v>
      </c>
      <c r="W37" s="20">
        <v>1503</v>
      </c>
      <c r="X37" s="105">
        <f t="shared" ref="X37:X44" si="38">(W37-AF37)/ABS(AF37)</f>
        <v>6.6979236436704621E-3</v>
      </c>
      <c r="Y37" s="20">
        <v>210</v>
      </c>
      <c r="Z37" s="105">
        <f t="shared" ref="Z37:Z44" si="39">(Y37-AH37)/ABS(AH37)</f>
        <v>0.2138728323699422</v>
      </c>
      <c r="AA37" s="112">
        <f t="shared" si="31"/>
        <v>4.2</v>
      </c>
      <c r="AB37" s="65"/>
      <c r="AC37" s="65">
        <v>185179</v>
      </c>
      <c r="AD37" s="117" t="s">
        <v>124</v>
      </c>
      <c r="AE37" s="4">
        <v>50</v>
      </c>
      <c r="AF37" s="20">
        <v>1493</v>
      </c>
      <c r="AG37" s="90" t="s">
        <v>102</v>
      </c>
      <c r="AH37" s="20">
        <v>173</v>
      </c>
      <c r="AI37" s="90" t="s">
        <v>102</v>
      </c>
      <c r="AJ37" s="112">
        <f t="shared" si="14"/>
        <v>3.46</v>
      </c>
      <c r="AK37" s="117"/>
      <c r="AL37" s="107"/>
      <c r="AM37" s="5"/>
      <c r="AN37" s="6"/>
      <c r="AO37" s="20"/>
      <c r="AP37" s="20"/>
      <c r="AQ37" s="20"/>
      <c r="AR37" s="20"/>
      <c r="AS37" s="86"/>
      <c r="AT37" s="169"/>
      <c r="AU37" s="7"/>
      <c r="AV37" s="7"/>
      <c r="AW37" s="7"/>
      <c r="AX37" s="7"/>
      <c r="AY37" s="170"/>
    </row>
    <row r="38" spans="1:51" x14ac:dyDescent="0.25">
      <c r="A38" s="65"/>
      <c r="B38" s="65">
        <v>185073</v>
      </c>
      <c r="C38" s="117" t="s">
        <v>178</v>
      </c>
      <c r="D38" s="4">
        <v>35</v>
      </c>
      <c r="E38" s="20">
        <v>513</v>
      </c>
      <c r="F38" s="105">
        <f t="shared" si="32"/>
        <v>-0.14499999999999999</v>
      </c>
      <c r="G38" s="20">
        <v>49</v>
      </c>
      <c r="H38" s="105">
        <f t="shared" si="33"/>
        <v>-0.125</v>
      </c>
      <c r="I38" s="112">
        <f t="shared" si="34"/>
        <v>1.4</v>
      </c>
      <c r="J38" s="65"/>
      <c r="K38" s="65">
        <v>185073</v>
      </c>
      <c r="L38" s="117" t="s">
        <v>178</v>
      </c>
      <c r="M38" s="4">
        <v>35</v>
      </c>
      <c r="N38" s="20">
        <v>600</v>
      </c>
      <c r="O38" s="105" t="s">
        <v>157</v>
      </c>
      <c r="P38" s="20">
        <v>56</v>
      </c>
      <c r="Q38" s="105" t="s">
        <v>157</v>
      </c>
      <c r="R38" s="112">
        <f t="shared" si="36"/>
        <v>1.6</v>
      </c>
      <c r="S38" s="65"/>
      <c r="T38" s="65"/>
      <c r="U38" s="117"/>
      <c r="V38" s="4"/>
      <c r="W38" s="20"/>
      <c r="X38" s="105"/>
      <c r="Y38" s="20"/>
      <c r="Z38" s="105"/>
      <c r="AA38" s="112"/>
      <c r="AB38" s="65"/>
      <c r="AC38" s="65"/>
      <c r="AD38" s="117"/>
      <c r="AE38" s="4"/>
      <c r="AF38" s="20"/>
      <c r="AG38" s="105"/>
      <c r="AH38" s="20"/>
      <c r="AI38" s="105"/>
      <c r="AJ38" s="112"/>
      <c r="AK38" s="117"/>
      <c r="AL38" s="107"/>
      <c r="AM38" s="18"/>
      <c r="AN38" s="2"/>
      <c r="AO38" s="20"/>
      <c r="AP38" s="20"/>
      <c r="AQ38" s="20"/>
      <c r="AR38" s="20"/>
      <c r="AS38" s="85"/>
      <c r="AT38" s="169"/>
      <c r="AU38" s="7"/>
      <c r="AV38" s="7"/>
      <c r="AW38" s="7"/>
      <c r="AX38" s="7"/>
      <c r="AY38" s="170"/>
    </row>
    <row r="39" spans="1:51" x14ac:dyDescent="0.25">
      <c r="A39" s="65"/>
      <c r="B39" s="65">
        <v>185868</v>
      </c>
      <c r="C39" s="117" t="s">
        <v>175</v>
      </c>
      <c r="D39" s="4">
        <v>18</v>
      </c>
      <c r="E39" s="20">
        <v>209</v>
      </c>
      <c r="F39" s="105">
        <f t="shared" si="32"/>
        <v>0.16759776536312848</v>
      </c>
      <c r="G39" s="20">
        <v>13</v>
      </c>
      <c r="H39" s="105">
        <f t="shared" si="33"/>
        <v>0.44444444444444442</v>
      </c>
      <c r="I39" s="112">
        <f t="shared" si="34"/>
        <v>0.72222222222222221</v>
      </c>
      <c r="J39" s="65"/>
      <c r="K39" s="65">
        <v>185868</v>
      </c>
      <c r="L39" s="117" t="s">
        <v>175</v>
      </c>
      <c r="M39" s="4">
        <v>18</v>
      </c>
      <c r="N39" s="20">
        <v>179</v>
      </c>
      <c r="O39" s="105">
        <f>(N39-W39)/ABS(W39)</f>
        <v>-0.35144927536231885</v>
      </c>
      <c r="P39" s="20">
        <v>9</v>
      </c>
      <c r="Q39" s="105">
        <f>(P39-Y39)/ABS(Y39)</f>
        <v>-0.59090909090909094</v>
      </c>
      <c r="R39" s="112">
        <f>P39/M39</f>
        <v>0.5</v>
      </c>
      <c r="S39" s="65"/>
      <c r="T39" s="65">
        <v>185868</v>
      </c>
      <c r="U39" s="117" t="s">
        <v>175</v>
      </c>
      <c r="V39" s="4">
        <v>18</v>
      </c>
      <c r="W39" s="20">
        <v>276</v>
      </c>
      <c r="X39" s="105">
        <f>(W39-AF39)/ABS(AF39)</f>
        <v>2.6022304832713755E-2</v>
      </c>
      <c r="Y39" s="20">
        <v>22</v>
      </c>
      <c r="Z39" s="105">
        <f>(Y39-AH39)/ABS(AH39)</f>
        <v>4.7619047619047616E-2</v>
      </c>
      <c r="AA39" s="112">
        <f>Y39/V39</f>
        <v>1.2222222222222223</v>
      </c>
      <c r="AB39" s="65"/>
      <c r="AC39" s="65">
        <v>185868</v>
      </c>
      <c r="AD39" s="117" t="s">
        <v>135</v>
      </c>
      <c r="AE39" s="4">
        <v>18</v>
      </c>
      <c r="AF39" s="20">
        <v>269</v>
      </c>
      <c r="AG39" s="90" t="s">
        <v>102</v>
      </c>
      <c r="AH39" s="20">
        <v>21</v>
      </c>
      <c r="AI39" s="90" t="s">
        <v>102</v>
      </c>
      <c r="AJ39" s="112">
        <f>AH39/AE39</f>
        <v>1.1666666666666667</v>
      </c>
      <c r="AK39" s="117"/>
      <c r="AL39" s="4"/>
      <c r="AM39" s="5"/>
      <c r="AN39" s="6"/>
      <c r="AO39" s="20"/>
      <c r="AP39" s="3"/>
      <c r="AQ39" s="20"/>
      <c r="AR39" s="3"/>
      <c r="AS39" s="138"/>
      <c r="AT39" s="6"/>
      <c r="AU39" s="20"/>
      <c r="AV39" s="8"/>
      <c r="AW39" s="20"/>
      <c r="AX39" s="8"/>
      <c r="AY39" s="33"/>
    </row>
    <row r="40" spans="1:51" x14ac:dyDescent="0.25">
      <c r="A40" s="65"/>
      <c r="B40" s="122">
        <v>185694</v>
      </c>
      <c r="C40" s="128" t="s">
        <v>188</v>
      </c>
      <c r="D40" s="34"/>
      <c r="E40" s="42"/>
      <c r="F40" s="221"/>
      <c r="G40" s="42"/>
      <c r="H40" s="194" t="s">
        <v>179</v>
      </c>
      <c r="I40" s="189"/>
      <c r="J40" s="65"/>
      <c r="K40" s="65">
        <v>185694</v>
      </c>
      <c r="L40" s="117" t="s">
        <v>188</v>
      </c>
      <c r="M40" s="4">
        <v>20</v>
      </c>
      <c r="N40" s="20">
        <v>128</v>
      </c>
      <c r="O40" s="207"/>
      <c r="P40" s="20">
        <v>22</v>
      </c>
      <c r="Q40" s="207"/>
      <c r="R40" s="112">
        <f>P40/M40</f>
        <v>1.1000000000000001</v>
      </c>
      <c r="S40" s="65"/>
      <c r="T40" s="122">
        <v>185694</v>
      </c>
      <c r="U40" s="128" t="s">
        <v>136</v>
      </c>
      <c r="V40" s="4"/>
      <c r="W40" s="20"/>
      <c r="X40" s="105"/>
      <c r="Y40" s="20"/>
      <c r="Z40" s="194" t="s">
        <v>152</v>
      </c>
      <c r="AA40" s="112"/>
      <c r="AB40" s="65"/>
      <c r="AC40" s="65">
        <v>185694</v>
      </c>
      <c r="AD40" s="117" t="s">
        <v>136</v>
      </c>
      <c r="AE40" s="4">
        <v>15</v>
      </c>
      <c r="AF40" s="20">
        <v>101</v>
      </c>
      <c r="AG40" s="90" t="s">
        <v>102</v>
      </c>
      <c r="AH40" s="20">
        <v>9</v>
      </c>
      <c r="AI40" s="90" t="s">
        <v>102</v>
      </c>
      <c r="AJ40" s="112">
        <f>AH40/AE40</f>
        <v>0.6</v>
      </c>
      <c r="AK40" s="117"/>
      <c r="AL40" s="4"/>
      <c r="AM40" s="5"/>
      <c r="AN40" s="6"/>
      <c r="AO40" s="20"/>
      <c r="AP40" s="3"/>
      <c r="AQ40" s="20"/>
      <c r="AR40" s="3"/>
      <c r="AS40" s="138"/>
      <c r="AT40" s="6"/>
      <c r="AU40" s="20"/>
      <c r="AV40" s="8"/>
      <c r="AW40" s="20"/>
      <c r="AX40" s="8"/>
      <c r="AY40" s="33"/>
    </row>
    <row r="41" spans="1:51" x14ac:dyDescent="0.25">
      <c r="A41" s="65"/>
      <c r="B41" s="65">
        <v>185695</v>
      </c>
      <c r="C41" s="117" t="s">
        <v>192</v>
      </c>
      <c r="D41" s="4">
        <v>5</v>
      </c>
      <c r="E41" s="20">
        <v>74</v>
      </c>
      <c r="F41" s="207"/>
      <c r="G41" s="20">
        <v>11</v>
      </c>
      <c r="H41" s="207"/>
      <c r="I41" s="112">
        <f t="shared" ref="I41:I49" si="40">G41/D41</f>
        <v>2.2000000000000002</v>
      </c>
      <c r="J41" s="65"/>
      <c r="K41" s="122">
        <v>185695</v>
      </c>
      <c r="L41" s="128" t="s">
        <v>137</v>
      </c>
      <c r="M41" s="4"/>
      <c r="N41" s="20"/>
      <c r="O41" s="105"/>
      <c r="P41" s="20"/>
      <c r="Q41" s="194" t="s">
        <v>179</v>
      </c>
      <c r="R41" s="112"/>
      <c r="S41" s="65"/>
      <c r="T41" s="122">
        <v>185695</v>
      </c>
      <c r="U41" s="128" t="s">
        <v>137</v>
      </c>
      <c r="V41" s="4"/>
      <c r="W41" s="20"/>
      <c r="X41" s="105"/>
      <c r="Y41" s="20"/>
      <c r="Z41" s="194" t="s">
        <v>152</v>
      </c>
      <c r="AA41" s="112"/>
      <c r="AB41" s="65"/>
      <c r="AC41" s="65">
        <v>185695</v>
      </c>
      <c r="AD41" s="117" t="s">
        <v>137</v>
      </c>
      <c r="AE41" s="4">
        <v>5</v>
      </c>
      <c r="AF41" s="20">
        <v>43</v>
      </c>
      <c r="AG41" s="90" t="s">
        <v>102</v>
      </c>
      <c r="AH41" s="20">
        <v>4</v>
      </c>
      <c r="AI41" s="90" t="s">
        <v>102</v>
      </c>
      <c r="AJ41" s="112">
        <f>AH41/AE41</f>
        <v>0.8</v>
      </c>
      <c r="AK41" s="117"/>
      <c r="AL41" s="4"/>
      <c r="AM41" s="5"/>
      <c r="AN41" s="7"/>
      <c r="AO41" s="7"/>
      <c r="AP41" s="7"/>
      <c r="AQ41" s="7"/>
      <c r="AR41" s="7"/>
      <c r="AS41" s="7"/>
      <c r="AT41" s="178"/>
      <c r="AU41" s="7"/>
      <c r="AV41" s="7"/>
      <c r="AW41" s="7"/>
      <c r="AX41" s="7"/>
      <c r="AY41" s="170"/>
    </row>
    <row r="42" spans="1:51" x14ac:dyDescent="0.25">
      <c r="A42" s="65"/>
      <c r="B42" s="65">
        <v>185565</v>
      </c>
      <c r="C42" s="117" t="s">
        <v>165</v>
      </c>
      <c r="D42" s="4">
        <v>30</v>
      </c>
      <c r="E42" s="20">
        <v>251</v>
      </c>
      <c r="F42" s="105">
        <f>(E42-N42)/ABS(N42)</f>
        <v>-8.0586080586080591E-2</v>
      </c>
      <c r="G42" s="20">
        <v>31</v>
      </c>
      <c r="H42" s="105">
        <f>(G42-P42)/ABS(P42)</f>
        <v>3.3333333333333333E-2</v>
      </c>
      <c r="I42" s="112">
        <f t="shared" si="40"/>
        <v>1.0333333333333334</v>
      </c>
      <c r="J42" s="65"/>
      <c r="K42" s="65">
        <v>185565</v>
      </c>
      <c r="L42" s="117" t="s">
        <v>165</v>
      </c>
      <c r="M42" s="4">
        <v>30</v>
      </c>
      <c r="N42" s="20">
        <v>273</v>
      </c>
      <c r="O42" s="105">
        <f t="shared" si="37"/>
        <v>7.3800738007380072E-3</v>
      </c>
      <c r="P42" s="20">
        <v>30</v>
      </c>
      <c r="Q42" s="105">
        <f t="shared" ref="Q42:Q49" si="41">(P42-Y42)/ABS(Y42)</f>
        <v>0</v>
      </c>
      <c r="R42" s="112">
        <f>P42/M42</f>
        <v>1</v>
      </c>
      <c r="S42" s="65"/>
      <c r="T42" s="65">
        <v>185565</v>
      </c>
      <c r="U42" s="117" t="s">
        <v>165</v>
      </c>
      <c r="V42" s="4">
        <v>30</v>
      </c>
      <c r="W42" s="20">
        <v>271</v>
      </c>
      <c r="X42" s="105" t="s">
        <v>157</v>
      </c>
      <c r="Y42" s="20">
        <v>30</v>
      </c>
      <c r="Z42" s="105" t="s">
        <v>157</v>
      </c>
      <c r="AA42" s="112">
        <f>Y42/V42</f>
        <v>1</v>
      </c>
      <c r="AB42" s="65"/>
      <c r="AC42" s="65"/>
      <c r="AD42" s="117"/>
      <c r="AE42" s="4"/>
      <c r="AF42" s="20"/>
      <c r="AG42" s="105"/>
      <c r="AH42" s="20"/>
      <c r="AI42" s="105"/>
      <c r="AJ42" s="112"/>
      <c r="AK42" s="117"/>
      <c r="AL42" s="85"/>
      <c r="AM42" s="18"/>
      <c r="AN42" s="2"/>
      <c r="AO42" s="20"/>
      <c r="AP42" s="20"/>
      <c r="AQ42" s="20"/>
      <c r="AR42" s="20"/>
      <c r="AS42" s="85"/>
      <c r="AT42" s="169"/>
      <c r="AU42" s="7"/>
      <c r="AV42" s="7"/>
      <c r="AW42" s="7"/>
      <c r="AX42" s="7"/>
      <c r="AY42" s="170"/>
    </row>
    <row r="43" spans="1:51" x14ac:dyDescent="0.25">
      <c r="A43" s="65"/>
      <c r="B43" s="65">
        <v>185582</v>
      </c>
      <c r="C43" s="117" t="s">
        <v>168</v>
      </c>
      <c r="D43" s="4">
        <v>60</v>
      </c>
      <c r="E43" s="20">
        <v>555</v>
      </c>
      <c r="F43" s="105">
        <f>(E43-N43)/ABS(N43)</f>
        <v>-4.965753424657534E-2</v>
      </c>
      <c r="G43" s="20">
        <v>129</v>
      </c>
      <c r="H43" s="105">
        <f>(G43-P43)/ABS(P43)</f>
        <v>-3.7313432835820892E-2</v>
      </c>
      <c r="I43" s="112">
        <f t="shared" si="40"/>
        <v>2.15</v>
      </c>
      <c r="J43" s="65"/>
      <c r="K43" s="65">
        <v>185582</v>
      </c>
      <c r="L43" s="117" t="s">
        <v>168</v>
      </c>
      <c r="M43" s="4">
        <v>60</v>
      </c>
      <c r="N43" s="20">
        <v>584</v>
      </c>
      <c r="O43" s="105">
        <f t="shared" ref="O43:O44" si="42">(N43-W43)/ABS(W43)</f>
        <v>-0.12443778110944528</v>
      </c>
      <c r="P43" s="20">
        <v>134</v>
      </c>
      <c r="Q43" s="105">
        <f t="shared" si="41"/>
        <v>-0.15723270440251572</v>
      </c>
      <c r="R43" s="112">
        <f t="shared" ref="R43:R48" si="43">P43/M43</f>
        <v>2.2333333333333334</v>
      </c>
      <c r="S43" s="65"/>
      <c r="T43" s="65">
        <v>185582</v>
      </c>
      <c r="U43" s="117" t="s">
        <v>168</v>
      </c>
      <c r="V43" s="4">
        <v>50</v>
      </c>
      <c r="W43" s="20">
        <v>667</v>
      </c>
      <c r="X43" s="105">
        <f>(W43-AF43)/ABS(AF43)</f>
        <v>-8.1267217630853997E-2</v>
      </c>
      <c r="Y43" s="20">
        <v>159</v>
      </c>
      <c r="Z43" s="105">
        <f t="shared" si="39"/>
        <v>-0.15425531914893617</v>
      </c>
      <c r="AA43" s="112">
        <f t="shared" si="31"/>
        <v>3.18</v>
      </c>
      <c r="AB43" s="65"/>
      <c r="AC43" s="65">
        <v>185582</v>
      </c>
      <c r="AD43" s="117" t="s">
        <v>125</v>
      </c>
      <c r="AE43" s="4">
        <v>45</v>
      </c>
      <c r="AF43" s="20">
        <v>726</v>
      </c>
      <c r="AG43" s="90" t="s">
        <v>102</v>
      </c>
      <c r="AH43" s="20">
        <v>188</v>
      </c>
      <c r="AI43" s="90" t="s">
        <v>102</v>
      </c>
      <c r="AJ43" s="112">
        <f t="shared" si="14"/>
        <v>4.177777777777778</v>
      </c>
      <c r="AK43" s="117"/>
      <c r="AL43" s="4"/>
      <c r="AM43" s="18"/>
      <c r="AN43" s="2"/>
      <c r="AO43" s="20"/>
      <c r="AP43" s="8"/>
      <c r="AQ43" s="20"/>
      <c r="AR43" s="8"/>
      <c r="AS43" s="184"/>
      <c r="AT43" s="169"/>
      <c r="AU43" s="7"/>
      <c r="AV43" s="7"/>
      <c r="AW43" s="7"/>
      <c r="AX43" s="7"/>
      <c r="AY43" s="170"/>
    </row>
    <row r="44" spans="1:51" x14ac:dyDescent="0.25">
      <c r="A44" s="65"/>
      <c r="B44" s="65">
        <v>185592</v>
      </c>
      <c r="C44" s="117" t="s">
        <v>169</v>
      </c>
      <c r="D44" s="4">
        <v>60</v>
      </c>
      <c r="E44" s="20">
        <v>514</v>
      </c>
      <c r="F44" s="105">
        <f>(E44-N44)/ABS(N44)</f>
        <v>-0.10452961672473868</v>
      </c>
      <c r="G44" s="20">
        <v>85</v>
      </c>
      <c r="H44" s="105">
        <f>(G44-P44)/ABS(P44)</f>
        <v>-0.2975206611570248</v>
      </c>
      <c r="I44" s="112">
        <f t="shared" si="40"/>
        <v>1.4166666666666667</v>
      </c>
      <c r="J44" s="65"/>
      <c r="K44" s="65">
        <v>185592</v>
      </c>
      <c r="L44" s="117" t="s">
        <v>169</v>
      </c>
      <c r="M44" s="4">
        <v>50</v>
      </c>
      <c r="N44" s="20">
        <v>574</v>
      </c>
      <c r="O44" s="105">
        <f t="shared" si="42"/>
        <v>-0.13813813813813813</v>
      </c>
      <c r="P44" s="20">
        <v>121</v>
      </c>
      <c r="Q44" s="105">
        <f t="shared" si="41"/>
        <v>-1.6260162601626018E-2</v>
      </c>
      <c r="R44" s="112">
        <f t="shared" si="43"/>
        <v>2.42</v>
      </c>
      <c r="S44" s="65"/>
      <c r="T44" s="65">
        <v>185592</v>
      </c>
      <c r="U44" s="117" t="s">
        <v>169</v>
      </c>
      <c r="V44" s="4">
        <v>50</v>
      </c>
      <c r="W44" s="20">
        <v>666</v>
      </c>
      <c r="X44" s="105">
        <f t="shared" si="38"/>
        <v>0.24253731343283583</v>
      </c>
      <c r="Y44" s="20">
        <v>123</v>
      </c>
      <c r="Z44" s="105">
        <f t="shared" si="39"/>
        <v>0.36666666666666664</v>
      </c>
      <c r="AA44" s="112">
        <f t="shared" si="31"/>
        <v>2.46</v>
      </c>
      <c r="AB44" s="65"/>
      <c r="AC44" s="65">
        <v>185592</v>
      </c>
      <c r="AD44" s="117" t="s">
        <v>126</v>
      </c>
      <c r="AE44" s="4">
        <v>45</v>
      </c>
      <c r="AF44" s="20">
        <v>536</v>
      </c>
      <c r="AG44" s="90" t="s">
        <v>102</v>
      </c>
      <c r="AH44" s="20">
        <v>90</v>
      </c>
      <c r="AI44" s="90" t="s">
        <v>102</v>
      </c>
      <c r="AJ44" s="112">
        <f t="shared" si="14"/>
        <v>2</v>
      </c>
      <c r="AK44" s="117"/>
      <c r="AL44" s="4"/>
      <c r="AM44" s="5"/>
      <c r="AN44" s="6"/>
      <c r="AO44" s="20"/>
      <c r="AP44" s="8"/>
      <c r="AQ44" s="20"/>
      <c r="AR44" s="8"/>
      <c r="AS44" s="184"/>
      <c r="AT44" s="6"/>
      <c r="AU44" s="20"/>
      <c r="AV44" s="8"/>
      <c r="AW44" s="20"/>
      <c r="AX44" s="8"/>
      <c r="AY44" s="33"/>
    </row>
    <row r="45" spans="1:51" x14ac:dyDescent="0.25">
      <c r="A45" s="5"/>
      <c r="B45" s="65">
        <v>185904</v>
      </c>
      <c r="C45" s="117" t="s">
        <v>108</v>
      </c>
      <c r="D45" s="4">
        <v>25</v>
      </c>
      <c r="E45" s="20">
        <v>177</v>
      </c>
      <c r="F45" s="207"/>
      <c r="G45" s="20">
        <v>46</v>
      </c>
      <c r="H45" s="207"/>
      <c r="I45" s="112">
        <f t="shared" si="40"/>
        <v>1.84</v>
      </c>
      <c r="J45" s="5"/>
      <c r="K45" s="122">
        <v>185904</v>
      </c>
      <c r="L45" s="128" t="s">
        <v>108</v>
      </c>
      <c r="M45" s="4"/>
      <c r="N45" s="20"/>
      <c r="O45" s="105"/>
      <c r="P45" s="20"/>
      <c r="Q45" s="194" t="s">
        <v>179</v>
      </c>
      <c r="R45" s="112"/>
      <c r="S45" s="5"/>
      <c r="T45" s="65">
        <v>185904</v>
      </c>
      <c r="U45" s="117" t="s">
        <v>108</v>
      </c>
      <c r="V45" s="4">
        <v>25</v>
      </c>
      <c r="W45" s="20">
        <v>242</v>
      </c>
      <c r="X45" s="105">
        <f>(W45-AO45)/ABS(AO45)</f>
        <v>0.22222222222222221</v>
      </c>
      <c r="Y45" s="20">
        <v>48</v>
      </c>
      <c r="Z45" s="105">
        <f>(Y45-AQ45)/ABS(AQ45)</f>
        <v>0.37142857142857144</v>
      </c>
      <c r="AA45" s="112">
        <f>Y45/V45</f>
        <v>1.92</v>
      </c>
      <c r="AB45" s="5"/>
      <c r="AC45" s="122">
        <v>185904</v>
      </c>
      <c r="AD45" s="128" t="s">
        <v>108</v>
      </c>
      <c r="AE45" s="4"/>
      <c r="AF45" s="20"/>
      <c r="AG45" s="90"/>
      <c r="AH45" s="20"/>
      <c r="AI45" s="92" t="s">
        <v>152</v>
      </c>
      <c r="AJ45" s="112"/>
      <c r="AK45" s="117"/>
      <c r="AL45" s="4">
        <v>185904</v>
      </c>
      <c r="AM45" s="5" t="s">
        <v>108</v>
      </c>
      <c r="AN45" s="6">
        <v>25</v>
      </c>
      <c r="AO45" s="20">
        <v>198</v>
      </c>
      <c r="AP45" s="8" t="s">
        <v>102</v>
      </c>
      <c r="AQ45" s="20">
        <v>35</v>
      </c>
      <c r="AR45" s="8" t="s">
        <v>102</v>
      </c>
      <c r="AS45" s="164">
        <f>AQ45/AN45</f>
        <v>1.4</v>
      </c>
      <c r="AT45" s="169"/>
      <c r="AU45" s="7"/>
      <c r="AV45" s="7"/>
      <c r="AW45" s="7"/>
      <c r="AX45" s="7"/>
      <c r="AY45" s="170"/>
    </row>
    <row r="46" spans="1:51" x14ac:dyDescent="0.25">
      <c r="A46" s="86"/>
      <c r="B46" s="65">
        <v>185200</v>
      </c>
      <c r="C46" s="117" t="s">
        <v>194</v>
      </c>
      <c r="D46" s="4">
        <v>25</v>
      </c>
      <c r="E46" s="20">
        <v>441</v>
      </c>
      <c r="F46" s="207" t="s">
        <v>157</v>
      </c>
      <c r="G46" s="20">
        <v>36</v>
      </c>
      <c r="H46" s="207" t="s">
        <v>157</v>
      </c>
      <c r="I46" s="91">
        <f t="shared" si="40"/>
        <v>1.44</v>
      </c>
      <c r="J46" s="86"/>
      <c r="K46" s="122"/>
      <c r="L46" s="128"/>
      <c r="M46" s="4"/>
      <c r="N46" s="20"/>
      <c r="O46" s="105"/>
      <c r="P46" s="20"/>
      <c r="Q46" s="194"/>
      <c r="R46" s="112"/>
      <c r="S46" s="86"/>
      <c r="T46" s="65"/>
      <c r="U46" s="117"/>
      <c r="V46" s="4"/>
      <c r="W46" s="20"/>
      <c r="X46" s="105"/>
      <c r="Y46" s="20"/>
      <c r="Z46" s="105"/>
      <c r="AA46" s="112"/>
      <c r="AB46" s="86"/>
      <c r="AC46" s="122"/>
      <c r="AD46" s="128"/>
      <c r="AE46" s="4"/>
      <c r="AF46" s="20"/>
      <c r="AG46" s="105"/>
      <c r="AH46" s="20"/>
      <c r="AI46" s="194"/>
      <c r="AJ46" s="112"/>
      <c r="AK46" s="117"/>
      <c r="AL46" s="4"/>
      <c r="AM46" s="5"/>
      <c r="AN46" s="6"/>
      <c r="AO46" s="20"/>
      <c r="AP46" s="8"/>
      <c r="AQ46" s="20"/>
      <c r="AR46" s="8"/>
      <c r="AS46" s="184"/>
      <c r="AT46" s="169"/>
      <c r="AU46" s="7"/>
      <c r="AV46" s="7"/>
      <c r="AW46" s="7"/>
      <c r="AX46" s="7"/>
      <c r="AY46" s="170"/>
    </row>
    <row r="47" spans="1:51" x14ac:dyDescent="0.25">
      <c r="A47" s="65"/>
      <c r="B47" s="65">
        <v>185462</v>
      </c>
      <c r="C47" s="117" t="s">
        <v>127</v>
      </c>
      <c r="D47" s="4">
        <v>75</v>
      </c>
      <c r="E47" s="20">
        <v>563</v>
      </c>
      <c r="F47" s="105">
        <f>(E47-N47)/ABS(N47)</f>
        <v>-6.4784053156146174E-2</v>
      </c>
      <c r="G47" s="20">
        <v>113</v>
      </c>
      <c r="H47" s="105">
        <f>(G47-P47)/ABS(P47)</f>
        <v>7.6190476190476197E-2</v>
      </c>
      <c r="I47" s="112">
        <f t="shared" si="40"/>
        <v>1.5066666666666666</v>
      </c>
      <c r="J47" s="65"/>
      <c r="K47" s="65">
        <v>185462</v>
      </c>
      <c r="L47" s="117" t="s">
        <v>127</v>
      </c>
      <c r="M47" s="4">
        <v>75</v>
      </c>
      <c r="N47" s="20">
        <v>602</v>
      </c>
      <c r="O47" s="105">
        <f>(N47-W47)/ABS(W47)</f>
        <v>-1.3114754098360656E-2</v>
      </c>
      <c r="P47" s="20">
        <v>105</v>
      </c>
      <c r="Q47" s="105">
        <f t="shared" si="41"/>
        <v>-7.0796460176991149E-2</v>
      </c>
      <c r="R47" s="112">
        <f t="shared" si="43"/>
        <v>1.4</v>
      </c>
      <c r="S47" s="65"/>
      <c r="T47" s="65">
        <v>185462</v>
      </c>
      <c r="U47" s="117" t="s">
        <v>127</v>
      </c>
      <c r="V47" s="4">
        <v>75</v>
      </c>
      <c r="W47" s="20">
        <v>610</v>
      </c>
      <c r="X47" s="105">
        <f>(W47-AF47)/ABS(AF47)</f>
        <v>-7.575757575757576E-2</v>
      </c>
      <c r="Y47" s="20">
        <v>113</v>
      </c>
      <c r="Z47" s="105">
        <f>(Y47-AH47)/ABS(AH47)</f>
        <v>-5.0420168067226892E-2</v>
      </c>
      <c r="AA47" s="112">
        <f t="shared" si="31"/>
        <v>1.5066666666666666</v>
      </c>
      <c r="AB47" s="65"/>
      <c r="AC47" s="65">
        <v>185462</v>
      </c>
      <c r="AD47" s="117" t="s">
        <v>127</v>
      </c>
      <c r="AE47" s="4">
        <v>75</v>
      </c>
      <c r="AF47" s="20">
        <v>660</v>
      </c>
      <c r="AG47" s="105">
        <f>(AF47-AO47)/ABS(AO47)</f>
        <v>-3.3674963396778917E-2</v>
      </c>
      <c r="AH47" s="20">
        <v>119</v>
      </c>
      <c r="AI47" s="105">
        <f>(AH47-AQ47)/ABS(AQ47)</f>
        <v>-9.1603053435114504E-2</v>
      </c>
      <c r="AJ47" s="112">
        <f t="shared" si="14"/>
        <v>1.5866666666666667</v>
      </c>
      <c r="AK47" s="117"/>
      <c r="AL47" s="4">
        <v>185462</v>
      </c>
      <c r="AM47" s="5" t="s">
        <v>33</v>
      </c>
      <c r="AN47" s="6">
        <v>75</v>
      </c>
      <c r="AO47" s="20">
        <v>683</v>
      </c>
      <c r="AP47" s="8">
        <f>(AO47-AU47)/ABS(AU47)</f>
        <v>-3.8028169014084505E-2</v>
      </c>
      <c r="AQ47" s="20">
        <v>131</v>
      </c>
      <c r="AR47" s="8">
        <f>(AQ47-AW47)/ABS(AW47)</f>
        <v>7.3770491803278687E-2</v>
      </c>
      <c r="AS47" s="184">
        <f>AQ47/AN47</f>
        <v>1.7466666666666666</v>
      </c>
      <c r="AT47" s="6">
        <v>75</v>
      </c>
      <c r="AU47" s="20">
        <v>710</v>
      </c>
      <c r="AV47" s="8">
        <v>4.71976401179941E-2</v>
      </c>
      <c r="AW47" s="20">
        <v>122</v>
      </c>
      <c r="AX47" s="8">
        <v>-0.18120805369127516</v>
      </c>
      <c r="AY47" s="33">
        <f>AW47/AT47</f>
        <v>1.6266666666666667</v>
      </c>
    </row>
    <row r="48" spans="1:51" x14ac:dyDescent="0.25">
      <c r="A48" s="65"/>
      <c r="B48" s="65">
        <v>185272</v>
      </c>
      <c r="C48" s="117" t="s">
        <v>34</v>
      </c>
      <c r="D48" s="4">
        <v>35</v>
      </c>
      <c r="E48" s="20">
        <v>754</v>
      </c>
      <c r="F48" s="105">
        <f>(E48-N48)/ABS(N48)</f>
        <v>1.3280212483399733E-3</v>
      </c>
      <c r="G48" s="20">
        <v>131</v>
      </c>
      <c r="H48" s="105">
        <f>(G48-P48)/ABS(P48)</f>
        <v>1.5503875968992248E-2</v>
      </c>
      <c r="I48" s="112">
        <f t="shared" si="40"/>
        <v>3.7428571428571429</v>
      </c>
      <c r="J48" s="65"/>
      <c r="K48" s="65">
        <v>185272</v>
      </c>
      <c r="L48" s="117" t="s">
        <v>34</v>
      </c>
      <c r="M48" s="4">
        <v>25</v>
      </c>
      <c r="N48" s="20">
        <v>753</v>
      </c>
      <c r="O48" s="105">
        <f>(N48-W48)/ABS(W48)</f>
        <v>-0.11619718309859155</v>
      </c>
      <c r="P48" s="20">
        <v>129</v>
      </c>
      <c r="Q48" s="105">
        <f t="shared" si="41"/>
        <v>-5.8394160583941604E-2</v>
      </c>
      <c r="R48" s="112">
        <f t="shared" si="43"/>
        <v>5.16</v>
      </c>
      <c r="S48" s="65"/>
      <c r="T48" s="65">
        <v>185272</v>
      </c>
      <c r="U48" s="117" t="s">
        <v>34</v>
      </c>
      <c r="V48" s="4">
        <v>25</v>
      </c>
      <c r="W48" s="20">
        <v>852</v>
      </c>
      <c r="X48" s="105">
        <f>(W48-AF48)/ABS(AF48)</f>
        <v>-9.3023255813953487E-3</v>
      </c>
      <c r="Y48" s="20">
        <v>137</v>
      </c>
      <c r="Z48" s="105">
        <f>(Y48-AH48)/ABS(AH48)</f>
        <v>-0.10457516339869281</v>
      </c>
      <c r="AA48" s="112">
        <f t="shared" si="31"/>
        <v>5.48</v>
      </c>
      <c r="AB48" s="65"/>
      <c r="AC48" s="65">
        <v>185272</v>
      </c>
      <c r="AD48" s="117" t="s">
        <v>34</v>
      </c>
      <c r="AE48" s="4">
        <v>25</v>
      </c>
      <c r="AF48" s="20">
        <v>860</v>
      </c>
      <c r="AG48" s="105">
        <f>(AF48-AO48)/ABS(AO48)</f>
        <v>-3.6954087346024636E-2</v>
      </c>
      <c r="AH48" s="20">
        <v>153</v>
      </c>
      <c r="AI48" s="105">
        <f>(AH48-AQ48)/ABS(AQ48)</f>
        <v>9.285714285714286E-2</v>
      </c>
      <c r="AJ48" s="112">
        <f t="shared" si="14"/>
        <v>6.12</v>
      </c>
      <c r="AK48" s="117"/>
      <c r="AL48" s="4">
        <v>185272</v>
      </c>
      <c r="AM48" s="5" t="s">
        <v>34</v>
      </c>
      <c r="AN48" s="6">
        <v>25</v>
      </c>
      <c r="AO48" s="20">
        <v>893</v>
      </c>
      <c r="AP48" s="8">
        <f>(AO48-AU48)/ABS(AU48)</f>
        <v>0.48833333333333334</v>
      </c>
      <c r="AQ48" s="20">
        <v>140</v>
      </c>
      <c r="AR48" s="8">
        <f>(AQ48-AW48)/ABS(AW48)</f>
        <v>0.10236220472440945</v>
      </c>
      <c r="AS48" s="184">
        <f>AQ48/AN48</f>
        <v>5.6</v>
      </c>
      <c r="AT48" s="6">
        <v>25</v>
      </c>
      <c r="AU48" s="20">
        <v>600</v>
      </c>
      <c r="AV48" s="8">
        <v>-0.26108374384236455</v>
      </c>
      <c r="AW48" s="20">
        <v>127</v>
      </c>
      <c r="AX48" s="8">
        <v>-0.15333333333333332</v>
      </c>
      <c r="AY48" s="33">
        <f>AW48/AT48</f>
        <v>5.08</v>
      </c>
    </row>
    <row r="49" spans="1:51" x14ac:dyDescent="0.25">
      <c r="A49" s="65"/>
      <c r="B49" s="65">
        <v>185918</v>
      </c>
      <c r="C49" s="117" t="s">
        <v>161</v>
      </c>
      <c r="D49" s="4">
        <v>30</v>
      </c>
      <c r="E49" s="20">
        <v>268</v>
      </c>
      <c r="F49" s="105">
        <f>(E49-N49)/ABS(N49)</f>
        <v>-0.35421686746987951</v>
      </c>
      <c r="G49" s="20">
        <v>35</v>
      </c>
      <c r="H49" s="105">
        <f>(G49-P49)/ABS(P49)</f>
        <v>-0.16666666666666666</v>
      </c>
      <c r="I49" s="112">
        <f t="shared" si="40"/>
        <v>1.1666666666666667</v>
      </c>
      <c r="J49" s="65"/>
      <c r="K49" s="65">
        <v>185918</v>
      </c>
      <c r="L49" s="117" t="s">
        <v>161</v>
      </c>
      <c r="M49" s="4">
        <v>30</v>
      </c>
      <c r="N49" s="20">
        <v>415</v>
      </c>
      <c r="O49" s="105">
        <f>(N49-W49)/ABS(W49)</f>
        <v>-8.9912280701754388E-2</v>
      </c>
      <c r="P49" s="20">
        <v>42</v>
      </c>
      <c r="Q49" s="105">
        <f t="shared" si="41"/>
        <v>0</v>
      </c>
      <c r="R49" s="112">
        <f>P49/M49</f>
        <v>1.4</v>
      </c>
      <c r="S49" s="65"/>
      <c r="T49" s="65">
        <v>185918</v>
      </c>
      <c r="U49" s="117" t="s">
        <v>161</v>
      </c>
      <c r="V49" s="4">
        <v>35</v>
      </c>
      <c r="W49" s="20">
        <v>456</v>
      </c>
      <c r="X49" s="105" t="s">
        <v>157</v>
      </c>
      <c r="Y49" s="20">
        <v>42</v>
      </c>
      <c r="Z49" s="105" t="s">
        <v>157</v>
      </c>
      <c r="AA49" s="112">
        <f>Y49/V49</f>
        <v>1.2</v>
      </c>
      <c r="AB49" s="65"/>
      <c r="AC49" s="65"/>
      <c r="AD49" s="117"/>
      <c r="AE49" s="4"/>
      <c r="AF49" s="20"/>
      <c r="AG49" s="105"/>
      <c r="AH49" s="20"/>
      <c r="AI49" s="105"/>
      <c r="AJ49" s="112"/>
      <c r="AK49" s="117"/>
      <c r="AL49" s="85"/>
      <c r="AM49" s="18"/>
      <c r="AN49" s="2"/>
      <c r="AO49" s="20"/>
      <c r="AP49" s="20"/>
      <c r="AQ49" s="20"/>
      <c r="AR49" s="20"/>
      <c r="AS49" s="85"/>
      <c r="AT49" s="169"/>
      <c r="AU49" s="7"/>
      <c r="AV49" s="7"/>
      <c r="AW49" s="7"/>
      <c r="AX49" s="7"/>
      <c r="AY49" s="170"/>
    </row>
    <row r="50" spans="1:51" hidden="1" x14ac:dyDescent="0.25">
      <c r="A50" s="65"/>
      <c r="B50" s="122">
        <v>185456</v>
      </c>
      <c r="C50" s="128" t="s">
        <v>35</v>
      </c>
      <c r="D50" s="4"/>
      <c r="E50" s="20"/>
      <c r="F50" s="90"/>
      <c r="G50" s="20"/>
      <c r="H50" s="92" t="s">
        <v>103</v>
      </c>
      <c r="I50" s="112"/>
      <c r="J50" s="65"/>
      <c r="K50" s="122">
        <v>185456</v>
      </c>
      <c r="L50" s="128" t="s">
        <v>35</v>
      </c>
      <c r="M50" s="4"/>
      <c r="N50" s="20"/>
      <c r="O50" s="90"/>
      <c r="P50" s="20"/>
      <c r="Q50" s="92" t="s">
        <v>103</v>
      </c>
      <c r="R50" s="112"/>
      <c r="S50" s="65"/>
      <c r="T50" s="122">
        <v>185456</v>
      </c>
      <c r="U50" s="128" t="s">
        <v>35</v>
      </c>
      <c r="V50" s="4"/>
      <c r="W50" s="20"/>
      <c r="X50" s="90"/>
      <c r="Y50" s="20"/>
      <c r="Z50" s="92" t="s">
        <v>103</v>
      </c>
      <c r="AA50" s="112"/>
      <c r="AB50" s="65"/>
      <c r="AC50" s="122">
        <v>185456</v>
      </c>
      <c r="AD50" s="128" t="s">
        <v>35</v>
      </c>
      <c r="AE50" s="4"/>
      <c r="AF50" s="20"/>
      <c r="AG50" s="90"/>
      <c r="AH50" s="20"/>
      <c r="AI50" s="92" t="s">
        <v>103</v>
      </c>
      <c r="AJ50" s="112"/>
      <c r="AK50" s="117"/>
      <c r="AL50" s="4">
        <v>185456</v>
      </c>
      <c r="AM50" s="5" t="s">
        <v>35</v>
      </c>
      <c r="AN50" s="6">
        <v>90</v>
      </c>
      <c r="AO50" s="20">
        <v>848</v>
      </c>
      <c r="AP50" s="3">
        <f>(AO50-AU50)/ABS(AU50)</f>
        <v>6.5326633165829151E-2</v>
      </c>
      <c r="AQ50" s="20">
        <v>190</v>
      </c>
      <c r="AR50" s="3">
        <f>(AQ50-AW50)/ABS(AW50)</f>
        <v>0.1377245508982036</v>
      </c>
      <c r="AS50" s="138">
        <f>AQ50/AN50</f>
        <v>2.1111111111111112</v>
      </c>
      <c r="AT50" s="6">
        <v>90</v>
      </c>
      <c r="AU50" s="20">
        <v>796</v>
      </c>
      <c r="AV50" s="8">
        <v>8.8719898605830166E-3</v>
      </c>
      <c r="AW50" s="20">
        <v>167</v>
      </c>
      <c r="AX50" s="8">
        <v>6.3694267515923567E-2</v>
      </c>
      <c r="AY50" s="33">
        <f>AW50/AT50</f>
        <v>1.8555555555555556</v>
      </c>
    </row>
    <row r="51" spans="1:51" x14ac:dyDescent="0.25">
      <c r="A51" s="65"/>
      <c r="B51" s="65">
        <v>185893</v>
      </c>
      <c r="C51" s="117" t="s">
        <v>128</v>
      </c>
      <c r="D51" s="4">
        <v>20</v>
      </c>
      <c r="E51" s="20">
        <v>263</v>
      </c>
      <c r="F51" s="105">
        <f>(E51-N51)/ABS(N51)</f>
        <v>-2.9520295202952029E-2</v>
      </c>
      <c r="G51" s="20">
        <v>36</v>
      </c>
      <c r="H51" s="105">
        <f>(G51-P51)/ABS(P51)</f>
        <v>0</v>
      </c>
      <c r="I51" s="112">
        <f>G51/D51</f>
        <v>1.8</v>
      </c>
      <c r="J51" s="65"/>
      <c r="K51" s="65">
        <v>185893</v>
      </c>
      <c r="L51" s="117" t="s">
        <v>128</v>
      </c>
      <c r="M51" s="4">
        <v>15</v>
      </c>
      <c r="N51" s="20">
        <v>271</v>
      </c>
      <c r="O51" s="105">
        <f>(N51-W51)/ABS(W51)</f>
        <v>-0.13418530351437699</v>
      </c>
      <c r="P51" s="20">
        <v>36</v>
      </c>
      <c r="Q51" s="105">
        <f>(P51-Y51)/ABS(Y51)</f>
        <v>-0.28000000000000003</v>
      </c>
      <c r="R51" s="112">
        <f t="shared" ref="R51:R52" si="44">P51/M51</f>
        <v>2.4</v>
      </c>
      <c r="S51" s="65"/>
      <c r="T51" s="65">
        <v>185893</v>
      </c>
      <c r="U51" s="117" t="s">
        <v>128</v>
      </c>
      <c r="V51" s="4">
        <v>15</v>
      </c>
      <c r="W51" s="20">
        <v>313</v>
      </c>
      <c r="X51" s="105">
        <f>(W51-AF51)/ABS(AF51)</f>
        <v>6.1016949152542375E-2</v>
      </c>
      <c r="Y51" s="20">
        <v>50</v>
      </c>
      <c r="Z51" s="105">
        <f>(Y51-AH51)/ABS(AH51)</f>
        <v>0.92307692307692313</v>
      </c>
      <c r="AA51" s="112">
        <f t="shared" ref="AA51:AA64" si="45">Y51/V51</f>
        <v>3.3333333333333335</v>
      </c>
      <c r="AB51" s="65"/>
      <c r="AC51" s="65">
        <v>185893</v>
      </c>
      <c r="AD51" s="117" t="s">
        <v>128</v>
      </c>
      <c r="AE51" s="4">
        <v>15</v>
      </c>
      <c r="AF51" s="20">
        <v>295</v>
      </c>
      <c r="AG51" s="90" t="s">
        <v>102</v>
      </c>
      <c r="AH51" s="20">
        <v>26</v>
      </c>
      <c r="AI51" s="90" t="s">
        <v>102</v>
      </c>
      <c r="AJ51" s="112">
        <f t="shared" si="14"/>
        <v>1.7333333333333334</v>
      </c>
      <c r="AK51" s="117"/>
      <c r="AL51" s="4"/>
      <c r="AM51" s="5"/>
      <c r="AN51" s="6"/>
      <c r="AO51" s="20"/>
      <c r="AP51" s="3"/>
      <c r="AQ51" s="20"/>
      <c r="AR51" s="3"/>
      <c r="AS51" s="138"/>
      <c r="AT51" s="169"/>
      <c r="AU51" s="7"/>
      <c r="AV51" s="7"/>
      <c r="AW51" s="7"/>
      <c r="AX51" s="7"/>
      <c r="AY51" s="170"/>
    </row>
    <row r="52" spans="1:51" x14ac:dyDescent="0.25">
      <c r="A52" s="65"/>
      <c r="B52" s="65">
        <v>185851</v>
      </c>
      <c r="C52" s="117" t="s">
        <v>36</v>
      </c>
      <c r="D52" s="4">
        <v>70</v>
      </c>
      <c r="E52" s="20">
        <v>1057</v>
      </c>
      <c r="F52" s="105">
        <f>(E52-N52)/ABS(N52)</f>
        <v>-0.19802731411229135</v>
      </c>
      <c r="G52" s="20">
        <v>145</v>
      </c>
      <c r="H52" s="105">
        <f>(G52-P52)/ABS(P52)</f>
        <v>-0.19889502762430938</v>
      </c>
      <c r="I52" s="112">
        <f>G52/D52</f>
        <v>2.0714285714285716</v>
      </c>
      <c r="J52" s="65"/>
      <c r="K52" s="65">
        <v>185851</v>
      </c>
      <c r="L52" s="117" t="s">
        <v>36</v>
      </c>
      <c r="M52" s="4">
        <v>70</v>
      </c>
      <c r="N52" s="20">
        <v>1318</v>
      </c>
      <c r="O52" s="105">
        <f>(N52-W52)/ABS(W52)</f>
        <v>1.8547140649149921E-2</v>
      </c>
      <c r="P52" s="20">
        <v>181</v>
      </c>
      <c r="Q52" s="105">
        <f>(P52-Y52)/ABS(Y52)</f>
        <v>0.30215827338129497</v>
      </c>
      <c r="R52" s="112">
        <f t="shared" si="44"/>
        <v>2.5857142857142859</v>
      </c>
      <c r="S52" s="65"/>
      <c r="T52" s="65">
        <v>185851</v>
      </c>
      <c r="U52" s="117" t="s">
        <v>36</v>
      </c>
      <c r="V52" s="4">
        <v>70</v>
      </c>
      <c r="W52" s="20">
        <v>1294</v>
      </c>
      <c r="X52" s="105">
        <f>(W52-AF52)/ABS(AF52)</f>
        <v>-8.4291187739463595E-3</v>
      </c>
      <c r="Y52" s="20">
        <v>139</v>
      </c>
      <c r="Z52" s="105">
        <f>(Y52-AH52)/ABS(AH52)</f>
        <v>-0.15757575757575756</v>
      </c>
      <c r="AA52" s="112">
        <f t="shared" si="45"/>
        <v>1.9857142857142858</v>
      </c>
      <c r="AB52" s="65"/>
      <c r="AC52" s="65">
        <v>185851</v>
      </c>
      <c r="AD52" s="117" t="s">
        <v>36</v>
      </c>
      <c r="AE52" s="4">
        <v>70</v>
      </c>
      <c r="AF52" s="20">
        <v>1305</v>
      </c>
      <c r="AG52" s="105">
        <f>(AF52-AO52)/ABS(AO52)</f>
        <v>-2.1005251312828207E-2</v>
      </c>
      <c r="AH52" s="20">
        <v>165</v>
      </c>
      <c r="AI52" s="105">
        <f>(AH52-AQ52)/ABS(AQ52)</f>
        <v>-0.11764705882352941</v>
      </c>
      <c r="AJ52" s="112">
        <f t="shared" si="14"/>
        <v>2.3571428571428572</v>
      </c>
      <c r="AK52" s="117"/>
      <c r="AL52" s="4">
        <v>185851</v>
      </c>
      <c r="AM52" s="5" t="s">
        <v>36</v>
      </c>
      <c r="AN52" s="6">
        <v>70</v>
      </c>
      <c r="AO52" s="20">
        <v>1333</v>
      </c>
      <c r="AP52" s="3">
        <f>(AO52-AU52)/ABS(AU52)</f>
        <v>7.1543408360128624E-2</v>
      </c>
      <c r="AQ52" s="20">
        <v>187</v>
      </c>
      <c r="AR52" s="3">
        <f>(AQ52-AW52)/ABS(AW52)</f>
        <v>0.24666666666666667</v>
      </c>
      <c r="AS52" s="138">
        <f>AQ52/AN52</f>
        <v>2.6714285714285713</v>
      </c>
      <c r="AT52" s="6">
        <v>70</v>
      </c>
      <c r="AU52" s="20">
        <v>1244</v>
      </c>
      <c r="AV52" s="8">
        <v>-7.3025335320417287E-2</v>
      </c>
      <c r="AW52" s="20">
        <v>150</v>
      </c>
      <c r="AX52" s="8">
        <v>-0.19786096256684493</v>
      </c>
      <c r="AY52" s="33">
        <f>AW52/AT52</f>
        <v>2.1428571428571428</v>
      </c>
    </row>
    <row r="53" spans="1:51" x14ac:dyDescent="0.25">
      <c r="A53" s="65"/>
      <c r="B53" s="65">
        <v>185604</v>
      </c>
      <c r="C53" s="117" t="s">
        <v>156</v>
      </c>
      <c r="D53" s="4">
        <v>15</v>
      </c>
      <c r="E53" s="20">
        <v>905</v>
      </c>
      <c r="F53" s="105">
        <f>(E53-N53)/ABS(N53)</f>
        <v>-2.0562770562770564E-2</v>
      </c>
      <c r="G53" s="20">
        <v>99</v>
      </c>
      <c r="H53" s="105">
        <f>(G53-P53)/ABS(P53)</f>
        <v>-4.807692307692308E-2</v>
      </c>
      <c r="I53" s="112">
        <f>G53/D53</f>
        <v>6.6</v>
      </c>
      <c r="J53" s="65"/>
      <c r="K53" s="65">
        <v>185604</v>
      </c>
      <c r="L53" s="117" t="s">
        <v>156</v>
      </c>
      <c r="M53" s="4">
        <v>15</v>
      </c>
      <c r="N53" s="20">
        <v>924</v>
      </c>
      <c r="O53" s="105">
        <f>(N53-W53)/ABS(W53)</f>
        <v>-0.24816924328722539</v>
      </c>
      <c r="P53" s="20">
        <v>104</v>
      </c>
      <c r="Q53" s="105">
        <f>(P53-Y53)/ABS(Y53)</f>
        <v>-0.26760563380281688</v>
      </c>
      <c r="R53" s="112">
        <f>P53/M53</f>
        <v>6.9333333333333336</v>
      </c>
      <c r="S53" s="65"/>
      <c r="T53" s="65">
        <v>185604</v>
      </c>
      <c r="U53" s="117" t="s">
        <v>156</v>
      </c>
      <c r="V53" s="4">
        <v>15</v>
      </c>
      <c r="W53" s="20">
        <v>1229</v>
      </c>
      <c r="X53" s="105" t="s">
        <v>157</v>
      </c>
      <c r="Y53" s="20">
        <v>142</v>
      </c>
      <c r="Z53" s="105" t="s">
        <v>157</v>
      </c>
      <c r="AA53" s="112">
        <f>Y53/V53</f>
        <v>9.4666666666666668</v>
      </c>
      <c r="AB53" s="65"/>
      <c r="AC53" s="65"/>
      <c r="AD53" s="117"/>
      <c r="AE53" s="4"/>
      <c r="AF53" s="20"/>
      <c r="AG53" s="105"/>
      <c r="AH53" s="20"/>
      <c r="AI53" s="105"/>
      <c r="AJ53" s="112"/>
      <c r="AK53" s="117"/>
      <c r="AL53" s="4"/>
      <c r="AM53" s="5"/>
      <c r="AN53" s="6"/>
      <c r="AO53" s="20"/>
      <c r="AP53" s="3"/>
      <c r="AQ53" s="20"/>
      <c r="AR53" s="3"/>
      <c r="AS53" s="138"/>
      <c r="AT53" s="6"/>
      <c r="AU53" s="20"/>
      <c r="AV53" s="8"/>
      <c r="AW53" s="20"/>
      <c r="AX53" s="8"/>
      <c r="AY53" s="33"/>
    </row>
    <row r="54" spans="1:51" x14ac:dyDescent="0.25">
      <c r="A54" s="65"/>
      <c r="B54" s="65">
        <v>185923</v>
      </c>
      <c r="C54" s="117" t="s">
        <v>170</v>
      </c>
      <c r="D54" s="4">
        <v>50</v>
      </c>
      <c r="E54" s="20">
        <v>606</v>
      </c>
      <c r="F54" s="105">
        <f>(E54-N54)/ABS(N54)</f>
        <v>-6.5573770491803279E-3</v>
      </c>
      <c r="G54" s="20">
        <v>123</v>
      </c>
      <c r="H54" s="105">
        <f>(G54-P54)/ABS(P54)</f>
        <v>0.14953271028037382</v>
      </c>
      <c r="I54" s="112">
        <f>G54/D54</f>
        <v>2.46</v>
      </c>
      <c r="J54" s="65"/>
      <c r="K54" s="65">
        <v>185923</v>
      </c>
      <c r="L54" s="117" t="s">
        <v>170</v>
      </c>
      <c r="M54" s="4">
        <v>50</v>
      </c>
      <c r="N54" s="20">
        <v>610</v>
      </c>
      <c r="O54" s="105">
        <f t="shared" ref="O54" si="46">(N54-W54)/ABS(W54)</f>
        <v>-8.408408408408409E-2</v>
      </c>
      <c r="P54" s="20">
        <v>107</v>
      </c>
      <c r="Q54" s="105">
        <f>(P54-Y54)/ABS(Y54)</f>
        <v>-0.10833333333333334</v>
      </c>
      <c r="R54" s="112">
        <f t="shared" ref="R54:R56" si="47">P54/M54</f>
        <v>2.14</v>
      </c>
      <c r="S54" s="65"/>
      <c r="T54" s="65">
        <v>185923</v>
      </c>
      <c r="U54" s="117" t="s">
        <v>170</v>
      </c>
      <c r="V54" s="4">
        <v>50</v>
      </c>
      <c r="W54" s="20">
        <v>666</v>
      </c>
      <c r="X54" s="105">
        <f t="shared" ref="X54" si="48">(W54-AF54)/ABS(AF54)</f>
        <v>-4.4843049327354259E-3</v>
      </c>
      <c r="Y54" s="20">
        <v>120</v>
      </c>
      <c r="Z54" s="105">
        <f t="shared" ref="Z54" si="49">(Y54-AH54)/ABS(AH54)</f>
        <v>-9.0909090909090912E-2</v>
      </c>
      <c r="AA54" s="112">
        <f t="shared" si="45"/>
        <v>2.4</v>
      </c>
      <c r="AB54" s="65"/>
      <c r="AC54" s="65">
        <v>185923</v>
      </c>
      <c r="AD54" s="117" t="s">
        <v>129</v>
      </c>
      <c r="AE54" s="4">
        <v>50</v>
      </c>
      <c r="AF54" s="20">
        <v>669</v>
      </c>
      <c r="AG54" s="90" t="s">
        <v>102</v>
      </c>
      <c r="AH54" s="20">
        <v>132</v>
      </c>
      <c r="AI54" s="90" t="s">
        <v>102</v>
      </c>
      <c r="AJ54" s="112">
        <f t="shared" si="14"/>
        <v>2.64</v>
      </c>
      <c r="AK54" s="117"/>
      <c r="AL54" s="4"/>
      <c r="AM54" s="5"/>
      <c r="AN54" s="6"/>
      <c r="AO54" s="20"/>
      <c r="AP54" s="3"/>
      <c r="AQ54" s="20"/>
      <c r="AR54" s="3"/>
      <c r="AS54" s="138"/>
      <c r="AT54" s="6"/>
      <c r="AU54" s="20"/>
      <c r="AV54" s="8"/>
      <c r="AW54" s="20"/>
      <c r="AX54" s="8"/>
      <c r="AY54" s="33"/>
    </row>
    <row r="55" spans="1:51" x14ac:dyDescent="0.25">
      <c r="A55" s="65"/>
      <c r="B55" s="122">
        <v>185595</v>
      </c>
      <c r="C55" s="128" t="s">
        <v>187</v>
      </c>
      <c r="D55" s="34"/>
      <c r="E55" s="42"/>
      <c r="F55" s="221"/>
      <c r="G55" s="42"/>
      <c r="H55" s="194" t="s">
        <v>179</v>
      </c>
      <c r="I55" s="189"/>
      <c r="J55" s="65"/>
      <c r="K55" s="65">
        <v>185595</v>
      </c>
      <c r="L55" s="117" t="s">
        <v>187</v>
      </c>
      <c r="M55" s="4">
        <v>5</v>
      </c>
      <c r="N55" s="20">
        <v>113</v>
      </c>
      <c r="O55" s="207"/>
      <c r="P55" s="20">
        <v>13</v>
      </c>
      <c r="Q55" s="207"/>
      <c r="R55" s="112">
        <f>P55/M55</f>
        <v>2.6</v>
      </c>
      <c r="S55" s="65"/>
      <c r="T55" s="122">
        <v>185595</v>
      </c>
      <c r="U55" s="128" t="s">
        <v>130</v>
      </c>
      <c r="V55" s="4"/>
      <c r="W55" s="20"/>
      <c r="X55" s="105"/>
      <c r="Y55" s="20"/>
      <c r="Z55" s="194" t="s">
        <v>152</v>
      </c>
      <c r="AA55" s="112"/>
      <c r="AB55" s="65"/>
      <c r="AC55" s="65">
        <v>185595</v>
      </c>
      <c r="AD55" s="117" t="s">
        <v>130</v>
      </c>
      <c r="AE55" s="4">
        <v>5</v>
      </c>
      <c r="AF55" s="20">
        <v>93</v>
      </c>
      <c r="AG55" s="90" t="s">
        <v>102</v>
      </c>
      <c r="AH55" s="20">
        <v>10</v>
      </c>
      <c r="AI55" s="90" t="s">
        <v>102</v>
      </c>
      <c r="AJ55" s="112">
        <f t="shared" si="14"/>
        <v>2</v>
      </c>
      <c r="AK55" s="117"/>
      <c r="AL55" s="4"/>
      <c r="AM55" s="5"/>
      <c r="AN55" s="6"/>
      <c r="AO55" s="20"/>
      <c r="AP55" s="3"/>
      <c r="AQ55" s="20"/>
      <c r="AR55" s="3"/>
      <c r="AS55" s="138"/>
      <c r="AT55" s="6"/>
      <c r="AU55" s="20"/>
      <c r="AV55" s="8"/>
      <c r="AW55" s="20"/>
      <c r="AX55" s="8"/>
      <c r="AY55" s="33"/>
    </row>
    <row r="56" spans="1:51" x14ac:dyDescent="0.25">
      <c r="A56" s="65"/>
      <c r="B56" s="122">
        <v>185598</v>
      </c>
      <c r="C56" s="128" t="s">
        <v>186</v>
      </c>
      <c r="D56" s="34"/>
      <c r="E56" s="42"/>
      <c r="F56" s="221"/>
      <c r="G56" s="42"/>
      <c r="H56" s="194" t="s">
        <v>179</v>
      </c>
      <c r="I56" s="189"/>
      <c r="J56" s="65"/>
      <c r="K56" s="65">
        <v>185598</v>
      </c>
      <c r="L56" s="117" t="s">
        <v>186</v>
      </c>
      <c r="M56" s="4">
        <v>15</v>
      </c>
      <c r="N56" s="20">
        <v>185</v>
      </c>
      <c r="O56" s="207"/>
      <c r="P56" s="20">
        <v>35</v>
      </c>
      <c r="Q56" s="207"/>
      <c r="R56" s="112">
        <f t="shared" si="47"/>
        <v>2.3333333333333335</v>
      </c>
      <c r="S56" s="65"/>
      <c r="T56" s="122">
        <v>185598</v>
      </c>
      <c r="U56" s="128" t="s">
        <v>131</v>
      </c>
      <c r="V56" s="4"/>
      <c r="W56" s="20"/>
      <c r="X56" s="105"/>
      <c r="Y56" s="20"/>
      <c r="Z56" s="194" t="s">
        <v>152</v>
      </c>
      <c r="AA56" s="112"/>
      <c r="AB56" s="65"/>
      <c r="AC56" s="65">
        <v>185598</v>
      </c>
      <c r="AD56" s="117" t="s">
        <v>131</v>
      </c>
      <c r="AE56" s="4">
        <v>13</v>
      </c>
      <c r="AF56" s="20">
        <v>158</v>
      </c>
      <c r="AG56" s="90" t="s">
        <v>102</v>
      </c>
      <c r="AH56" s="20">
        <v>30</v>
      </c>
      <c r="AI56" s="90" t="s">
        <v>102</v>
      </c>
      <c r="AJ56" s="112">
        <f t="shared" si="14"/>
        <v>2.3076923076923075</v>
      </c>
      <c r="AK56" s="117"/>
      <c r="AL56" s="4"/>
      <c r="AM56" s="5"/>
      <c r="AN56" s="6"/>
      <c r="AO56" s="20"/>
      <c r="AP56" s="3"/>
      <c r="AQ56" s="20"/>
      <c r="AR56" s="3"/>
      <c r="AS56" s="138"/>
      <c r="AT56" s="169"/>
      <c r="AU56" s="7"/>
      <c r="AV56" s="7"/>
      <c r="AW56" s="7"/>
      <c r="AX56" s="7"/>
      <c r="AY56" s="170"/>
    </row>
    <row r="57" spans="1:51" x14ac:dyDescent="0.25">
      <c r="A57" s="65"/>
      <c r="B57" s="65">
        <v>185461</v>
      </c>
      <c r="C57" s="117" t="s">
        <v>171</v>
      </c>
      <c r="D57" s="4">
        <v>25</v>
      </c>
      <c r="E57" s="42">
        <v>93</v>
      </c>
      <c r="F57" s="207"/>
      <c r="G57" s="42">
        <v>20</v>
      </c>
      <c r="H57" s="207"/>
      <c r="I57" s="112">
        <f>G57/D57</f>
        <v>0.8</v>
      </c>
      <c r="J57" s="65"/>
      <c r="K57" s="122">
        <v>185461</v>
      </c>
      <c r="L57" s="128" t="s">
        <v>171</v>
      </c>
      <c r="M57" s="34"/>
      <c r="N57" s="42"/>
      <c r="O57" s="194"/>
      <c r="P57" s="42"/>
      <c r="Q57" s="194" t="s">
        <v>179</v>
      </c>
      <c r="R57" s="189"/>
      <c r="S57" s="65"/>
      <c r="T57" s="65">
        <v>185461</v>
      </c>
      <c r="U57" s="117" t="s">
        <v>171</v>
      </c>
      <c r="V57" s="4">
        <v>25</v>
      </c>
      <c r="W57" s="20">
        <v>104</v>
      </c>
      <c r="X57" s="105" t="s">
        <v>157</v>
      </c>
      <c r="Y57" s="20">
        <v>16</v>
      </c>
      <c r="Z57" s="105" t="s">
        <v>157</v>
      </c>
      <c r="AA57" s="112">
        <f>Y57/V57</f>
        <v>0.64</v>
      </c>
      <c r="AB57" s="65"/>
      <c r="AC57" s="65"/>
      <c r="AD57" s="117"/>
      <c r="AE57" s="4"/>
      <c r="AF57" s="20"/>
      <c r="AG57" s="90"/>
      <c r="AH57" s="20"/>
      <c r="AI57" s="90"/>
      <c r="AJ57" s="112"/>
      <c r="AK57" s="117"/>
      <c r="AL57" s="4"/>
      <c r="AM57" s="5"/>
      <c r="AN57" s="6"/>
      <c r="AO57" s="20"/>
      <c r="AP57" s="3"/>
      <c r="AQ57" s="20"/>
      <c r="AR57" s="3"/>
      <c r="AS57" s="138"/>
      <c r="AT57" s="6"/>
      <c r="AU57" s="20"/>
      <c r="AV57" s="8"/>
      <c r="AW57" s="20"/>
      <c r="AX57" s="8"/>
      <c r="AY57" s="33"/>
    </row>
    <row r="58" spans="1:51" x14ac:dyDescent="0.25">
      <c r="A58" s="65"/>
      <c r="B58" s="65">
        <v>185437</v>
      </c>
      <c r="C58" s="117" t="s">
        <v>37</v>
      </c>
      <c r="D58" s="4">
        <v>56</v>
      </c>
      <c r="E58" s="20">
        <v>406</v>
      </c>
      <c r="F58" s="105">
        <f>(E58-N58)/ABS(N58)</f>
        <v>-0.23970037453183521</v>
      </c>
      <c r="G58" s="20">
        <v>146</v>
      </c>
      <c r="H58" s="105">
        <f>(G58-P58)/ABS(P58)</f>
        <v>-0.29468599033816423</v>
      </c>
      <c r="I58" s="112">
        <f>G58/D58</f>
        <v>2.6071428571428572</v>
      </c>
      <c r="J58" s="65"/>
      <c r="K58" s="65">
        <v>185437</v>
      </c>
      <c r="L58" s="117" t="s">
        <v>37</v>
      </c>
      <c r="M58" s="4">
        <v>56</v>
      </c>
      <c r="N58" s="20">
        <v>534</v>
      </c>
      <c r="O58" s="105">
        <f t="shared" ref="O58:O65" si="50">(N58-W58)/ABS(W58)</f>
        <v>0.18141592920353983</v>
      </c>
      <c r="P58" s="20">
        <v>207</v>
      </c>
      <c r="Q58" s="105">
        <f>(P58-Y58)/ABS(Y58)</f>
        <v>0.10106382978723404</v>
      </c>
      <c r="R58" s="112">
        <f t="shared" ref="R58" si="51">P58/M58</f>
        <v>3.6964285714285716</v>
      </c>
      <c r="S58" s="65"/>
      <c r="T58" s="65">
        <v>185437</v>
      </c>
      <c r="U58" s="117" t="s">
        <v>37</v>
      </c>
      <c r="V58" s="4">
        <v>56</v>
      </c>
      <c r="W58" s="20">
        <v>452</v>
      </c>
      <c r="X58" s="105">
        <f>(W58-AF58)/ABS(AF58)</f>
        <v>-5.8333333333333334E-2</v>
      </c>
      <c r="Y58" s="20">
        <v>188</v>
      </c>
      <c r="Z58" s="105">
        <f>(Y58-AH58)/ABS(AH58)</f>
        <v>-9.1787439613526575E-2</v>
      </c>
      <c r="AA58" s="112">
        <f t="shared" si="45"/>
        <v>3.3571428571428572</v>
      </c>
      <c r="AB58" s="65"/>
      <c r="AC58" s="65">
        <v>185437</v>
      </c>
      <c r="AD58" s="117" t="s">
        <v>37</v>
      </c>
      <c r="AE58" s="4">
        <v>56</v>
      </c>
      <c r="AF58" s="20">
        <v>480</v>
      </c>
      <c r="AG58" s="105">
        <f>(AF58-AO58)/ABS(AO58)</f>
        <v>2.7837259100642397E-2</v>
      </c>
      <c r="AH58" s="20">
        <v>207</v>
      </c>
      <c r="AI58" s="105">
        <f>(AH58-AQ58)/ABS(AQ58)</f>
        <v>4.5454545454545456E-2</v>
      </c>
      <c r="AJ58" s="112">
        <f t="shared" si="14"/>
        <v>3.6964285714285716</v>
      </c>
      <c r="AK58" s="117"/>
      <c r="AL58" s="4">
        <v>185437</v>
      </c>
      <c r="AM58" s="5" t="s">
        <v>37</v>
      </c>
      <c r="AN58" s="6">
        <v>56</v>
      </c>
      <c r="AO58" s="20">
        <v>467</v>
      </c>
      <c r="AP58" s="3">
        <f>(AO58-AU58)/ABS(AU58)</f>
        <v>-3.711340206185567E-2</v>
      </c>
      <c r="AQ58" s="20">
        <v>198</v>
      </c>
      <c r="AR58" s="3">
        <f>(AQ58-AW58)/ABS(AW58)</f>
        <v>2.5906735751295335E-2</v>
      </c>
      <c r="AS58" s="138">
        <f>AQ58/AN58</f>
        <v>3.5357142857142856</v>
      </c>
      <c r="AT58" s="6">
        <v>56</v>
      </c>
      <c r="AU58" s="20">
        <v>485</v>
      </c>
      <c r="AV58" s="8">
        <v>0.17718446601941748</v>
      </c>
      <c r="AW58" s="20">
        <v>193</v>
      </c>
      <c r="AX58" s="8">
        <v>0</v>
      </c>
      <c r="AY58" s="33">
        <f t="shared" ref="AY58:AY73" si="52">AW58/AT58</f>
        <v>3.4464285714285716</v>
      </c>
    </row>
    <row r="59" spans="1:51" x14ac:dyDescent="0.25">
      <c r="A59" s="65"/>
      <c r="B59" s="65">
        <v>185919</v>
      </c>
      <c r="C59" s="117" t="s">
        <v>162</v>
      </c>
      <c r="D59" s="4">
        <v>40</v>
      </c>
      <c r="E59" s="20">
        <v>369</v>
      </c>
      <c r="F59" s="105">
        <f>(E59-N59)/ABS(N59)</f>
        <v>0.10149253731343283</v>
      </c>
      <c r="G59" s="20">
        <v>49</v>
      </c>
      <c r="H59" s="105">
        <f>(G59-P59)/ABS(P59)</f>
        <v>0.3611111111111111</v>
      </c>
      <c r="I59" s="112">
        <f>G59/D59</f>
        <v>1.2250000000000001</v>
      </c>
      <c r="J59" s="65"/>
      <c r="K59" s="65">
        <v>185919</v>
      </c>
      <c r="L59" s="117" t="s">
        <v>162</v>
      </c>
      <c r="M59" s="4">
        <v>40</v>
      </c>
      <c r="N59" s="20">
        <v>335</v>
      </c>
      <c r="O59" s="105">
        <f t="shared" si="50"/>
        <v>-0.24887892376681614</v>
      </c>
      <c r="P59" s="20">
        <v>36</v>
      </c>
      <c r="Q59" s="105">
        <f>(P59-Y59)/ABS(Y59)</f>
        <v>-0.14285714285714285</v>
      </c>
      <c r="R59" s="112">
        <f>P59/M59</f>
        <v>0.9</v>
      </c>
      <c r="S59" s="65"/>
      <c r="T59" s="65">
        <v>185919</v>
      </c>
      <c r="U59" s="117" t="s">
        <v>162</v>
      </c>
      <c r="V59" s="4">
        <v>40</v>
      </c>
      <c r="W59" s="20">
        <v>446</v>
      </c>
      <c r="X59" s="105" t="s">
        <v>157</v>
      </c>
      <c r="Y59" s="20">
        <v>42</v>
      </c>
      <c r="Z59" s="105" t="s">
        <v>157</v>
      </c>
      <c r="AA59" s="112">
        <f>Y59/V59</f>
        <v>1.05</v>
      </c>
      <c r="AB59" s="65"/>
      <c r="AC59" s="65"/>
      <c r="AD59" s="117"/>
      <c r="AE59" s="4"/>
      <c r="AF59" s="20"/>
      <c r="AG59" s="105"/>
      <c r="AH59" s="20"/>
      <c r="AI59" s="105"/>
      <c r="AJ59" s="112"/>
      <c r="AK59" s="117"/>
      <c r="AL59" s="85"/>
      <c r="AM59" s="18"/>
      <c r="AN59" s="2"/>
      <c r="AO59" s="20"/>
      <c r="AP59" s="20"/>
      <c r="AQ59" s="20"/>
      <c r="AR59" s="20"/>
      <c r="AS59" s="85"/>
      <c r="AT59" s="169"/>
      <c r="AU59" s="7"/>
      <c r="AV59" s="7"/>
      <c r="AW59" s="7"/>
      <c r="AX59" s="7"/>
      <c r="AY59" s="170"/>
    </row>
    <row r="60" spans="1:51" x14ac:dyDescent="0.25">
      <c r="A60" s="65"/>
      <c r="B60" s="65">
        <v>185889</v>
      </c>
      <c r="C60" s="117" t="s">
        <v>181</v>
      </c>
      <c r="D60" s="4">
        <v>46</v>
      </c>
      <c r="E60" s="20">
        <v>209</v>
      </c>
      <c r="F60" s="105">
        <f>(E60-N60)/ABS(N60)</f>
        <v>2.9556650246305417E-2</v>
      </c>
      <c r="G60" s="20">
        <v>52</v>
      </c>
      <c r="H60" s="105">
        <f>(G60-P60)/ABS(P60)</f>
        <v>0.18181818181818182</v>
      </c>
      <c r="I60" s="112">
        <f>G60/D60</f>
        <v>1.1304347826086956</v>
      </c>
      <c r="J60" s="65"/>
      <c r="K60" s="65">
        <v>185889</v>
      </c>
      <c r="L60" s="117" t="s">
        <v>181</v>
      </c>
      <c r="M60" s="4">
        <v>36</v>
      </c>
      <c r="N60" s="20">
        <v>203</v>
      </c>
      <c r="O60" s="105" t="s">
        <v>157</v>
      </c>
      <c r="P60" s="20">
        <v>44</v>
      </c>
      <c r="Q60" s="105" t="s">
        <v>157</v>
      </c>
      <c r="R60" s="112">
        <f>P60/M60</f>
        <v>1.2222222222222223</v>
      </c>
      <c r="S60" s="65"/>
      <c r="T60" s="65"/>
      <c r="U60" s="117"/>
      <c r="V60" s="4"/>
      <c r="W60" s="20"/>
      <c r="X60" s="105"/>
      <c r="Y60" s="20"/>
      <c r="Z60" s="105"/>
      <c r="AA60" s="112"/>
      <c r="AB60" s="65"/>
      <c r="AC60" s="65"/>
      <c r="AD60" s="117"/>
      <c r="AE60" s="4"/>
      <c r="AF60" s="20"/>
      <c r="AG60" s="105"/>
      <c r="AH60" s="20"/>
      <c r="AI60" s="105"/>
      <c r="AJ60" s="112"/>
      <c r="AK60" s="117"/>
      <c r="AL60" s="85"/>
      <c r="AM60" s="18"/>
      <c r="AN60" s="2"/>
      <c r="AO60" s="20"/>
      <c r="AP60" s="19"/>
      <c r="AQ60" s="20"/>
      <c r="AR60" s="19"/>
      <c r="AS60" s="85"/>
      <c r="AT60" s="169"/>
      <c r="AU60" s="7"/>
      <c r="AV60" s="7"/>
      <c r="AW60" s="7"/>
      <c r="AX60" s="7"/>
      <c r="AY60" s="170"/>
    </row>
    <row r="61" spans="1:51" x14ac:dyDescent="0.25">
      <c r="A61" s="65"/>
      <c r="B61" s="65">
        <v>185211</v>
      </c>
      <c r="C61" s="117" t="s">
        <v>149</v>
      </c>
      <c r="D61" s="4">
        <v>25</v>
      </c>
      <c r="E61" s="20">
        <v>497</v>
      </c>
      <c r="F61" s="105">
        <f>(E61-N61)/ABS(N61)</f>
        <v>5.9701492537313432E-2</v>
      </c>
      <c r="G61" s="20">
        <v>117</v>
      </c>
      <c r="H61" s="105">
        <f>(G61-P61)/ABS(P61)</f>
        <v>-5.6451612903225805E-2</v>
      </c>
      <c r="I61" s="112">
        <f>G61/D61</f>
        <v>4.68</v>
      </c>
      <c r="J61" s="65"/>
      <c r="K61" s="65">
        <v>185211</v>
      </c>
      <c r="L61" s="117" t="s">
        <v>149</v>
      </c>
      <c r="M61" s="4">
        <v>25</v>
      </c>
      <c r="N61" s="20">
        <v>469</v>
      </c>
      <c r="O61" s="105">
        <f t="shared" si="50"/>
        <v>3.5320088300220751E-2</v>
      </c>
      <c r="P61" s="20">
        <v>124</v>
      </c>
      <c r="Q61" s="105">
        <f>(P61-Y61)/ABS(Y61)</f>
        <v>0.12727272727272726</v>
      </c>
      <c r="R61" s="112">
        <f t="shared" ref="R61:R64" si="53">P61/M61</f>
        <v>4.96</v>
      </c>
      <c r="S61" s="65"/>
      <c r="T61" s="65">
        <v>185211</v>
      </c>
      <c r="U61" s="117" t="s">
        <v>149</v>
      </c>
      <c r="V61" s="4">
        <v>25</v>
      </c>
      <c r="W61" s="20">
        <v>453</v>
      </c>
      <c r="X61" s="105">
        <f>(W61-AF61)/ABS(AF61)</f>
        <v>-2.159827213822894E-2</v>
      </c>
      <c r="Y61" s="20">
        <v>110</v>
      </c>
      <c r="Z61" s="105">
        <f>(Y61-AH61)/ABS(AH61)</f>
        <v>0.13402061855670103</v>
      </c>
      <c r="AA61" s="112">
        <f t="shared" si="45"/>
        <v>4.4000000000000004</v>
      </c>
      <c r="AB61" s="65"/>
      <c r="AC61" s="65">
        <v>185211</v>
      </c>
      <c r="AD61" s="117" t="s">
        <v>149</v>
      </c>
      <c r="AE61" s="4">
        <v>25</v>
      </c>
      <c r="AF61" s="20">
        <v>463</v>
      </c>
      <c r="AG61" s="105">
        <f>(AF61-AO61)/ABS(AO61)</f>
        <v>7.6744186046511634E-2</v>
      </c>
      <c r="AH61" s="20">
        <v>97</v>
      </c>
      <c r="AI61" s="105">
        <f>(AH61-AQ61)/ABS(AQ61)</f>
        <v>-3.9603960396039604E-2</v>
      </c>
      <c r="AJ61" s="112">
        <f t="shared" si="14"/>
        <v>3.88</v>
      </c>
      <c r="AK61" s="117"/>
      <c r="AL61" s="4">
        <v>185211</v>
      </c>
      <c r="AM61" s="5" t="s">
        <v>38</v>
      </c>
      <c r="AN61" s="6">
        <v>25</v>
      </c>
      <c r="AO61" s="20">
        <v>430</v>
      </c>
      <c r="AP61" s="3">
        <f>(AO61-AU61)/ABS(AU61)</f>
        <v>8.8607594936708861E-2</v>
      </c>
      <c r="AQ61" s="20">
        <v>101</v>
      </c>
      <c r="AR61" s="3">
        <f>(AQ61-AW61)/ABS(AW61)</f>
        <v>0.71186440677966101</v>
      </c>
      <c r="AS61" s="138">
        <f>AQ61/AN61</f>
        <v>4.04</v>
      </c>
      <c r="AT61" s="6">
        <v>30</v>
      </c>
      <c r="AU61" s="20">
        <v>395</v>
      </c>
      <c r="AV61" s="8">
        <v>2.5380710659898475E-3</v>
      </c>
      <c r="AW61" s="20">
        <v>59</v>
      </c>
      <c r="AX61" s="8">
        <v>-0.26250000000000001</v>
      </c>
      <c r="AY61" s="33">
        <f>AW61/AT61</f>
        <v>1.9666666666666666</v>
      </c>
    </row>
    <row r="62" spans="1:51" x14ac:dyDescent="0.25">
      <c r="A62" s="65"/>
      <c r="B62" s="122">
        <v>185889</v>
      </c>
      <c r="C62" s="128" t="s">
        <v>132</v>
      </c>
      <c r="D62" s="34"/>
      <c r="E62" s="42"/>
      <c r="F62" s="194"/>
      <c r="G62" s="42"/>
      <c r="H62" s="194" t="s">
        <v>103</v>
      </c>
      <c r="I62" s="112"/>
      <c r="J62" s="65"/>
      <c r="K62" s="122">
        <v>185889</v>
      </c>
      <c r="L62" s="128" t="s">
        <v>132</v>
      </c>
      <c r="M62" s="34"/>
      <c r="N62" s="42"/>
      <c r="O62" s="194"/>
      <c r="P62" s="42"/>
      <c r="Q62" s="194" t="s">
        <v>103</v>
      </c>
      <c r="R62" s="112"/>
      <c r="S62" s="65"/>
      <c r="T62" s="65">
        <v>185889</v>
      </c>
      <c r="U62" s="117" t="s">
        <v>132</v>
      </c>
      <c r="V62" s="4">
        <v>60</v>
      </c>
      <c r="W62" s="20">
        <v>362</v>
      </c>
      <c r="X62" s="105">
        <f>(W62-AF62)/ABS(AF62)</f>
        <v>6.7846607669616518E-2</v>
      </c>
      <c r="Y62" s="20">
        <v>85</v>
      </c>
      <c r="Z62" s="105">
        <f>(Y62-AH62)/ABS(AH62)</f>
        <v>-8.6021505376344093E-2</v>
      </c>
      <c r="AA62" s="112">
        <f t="shared" si="45"/>
        <v>1.4166666666666667</v>
      </c>
      <c r="AB62" s="65"/>
      <c r="AC62" s="65">
        <v>185889</v>
      </c>
      <c r="AD62" s="117" t="s">
        <v>132</v>
      </c>
      <c r="AE62" s="4">
        <v>60</v>
      </c>
      <c r="AF62" s="20">
        <v>339</v>
      </c>
      <c r="AG62" s="90" t="s">
        <v>102</v>
      </c>
      <c r="AH62" s="20">
        <v>93</v>
      </c>
      <c r="AI62" s="90" t="s">
        <v>102</v>
      </c>
      <c r="AJ62" s="112">
        <f t="shared" si="14"/>
        <v>1.55</v>
      </c>
      <c r="AK62" s="117"/>
      <c r="AL62" s="4"/>
      <c r="AM62" s="5"/>
      <c r="AN62" s="6"/>
      <c r="AO62" s="20"/>
      <c r="AP62" s="3"/>
      <c r="AQ62" s="20"/>
      <c r="AR62" s="3"/>
      <c r="AS62" s="138"/>
      <c r="AT62" s="169"/>
      <c r="AU62" s="7"/>
      <c r="AV62" s="7"/>
      <c r="AW62" s="7"/>
      <c r="AX62" s="7"/>
      <c r="AY62" s="170"/>
    </row>
    <row r="63" spans="1:51" x14ac:dyDescent="0.25">
      <c r="A63" s="65"/>
      <c r="B63" s="65">
        <v>185074</v>
      </c>
      <c r="C63" s="117" t="s">
        <v>182</v>
      </c>
      <c r="D63" s="4">
        <v>10</v>
      </c>
      <c r="E63" s="20">
        <v>136</v>
      </c>
      <c r="F63" s="105">
        <f>(E63-N63)/ABS(N63)</f>
        <v>-0.13924050632911392</v>
      </c>
      <c r="G63" s="20">
        <v>18</v>
      </c>
      <c r="H63" s="105">
        <f>(G63-P63)/ABS(P63)</f>
        <v>-5.2631578947368418E-2</v>
      </c>
      <c r="I63" s="112">
        <f>G63/D63</f>
        <v>1.8</v>
      </c>
      <c r="J63" s="65"/>
      <c r="K63" s="65">
        <v>185074</v>
      </c>
      <c r="L63" s="117" t="s">
        <v>182</v>
      </c>
      <c r="M63" s="4">
        <v>10</v>
      </c>
      <c r="N63" s="20">
        <v>158</v>
      </c>
      <c r="O63" s="105" t="s">
        <v>157</v>
      </c>
      <c r="P63" s="20">
        <v>19</v>
      </c>
      <c r="Q63" s="105" t="s">
        <v>157</v>
      </c>
      <c r="R63" s="112">
        <f t="shared" si="53"/>
        <v>1.9</v>
      </c>
      <c r="S63" s="65"/>
      <c r="T63" s="65"/>
      <c r="U63" s="117"/>
      <c r="V63" s="4"/>
      <c r="W63" s="20"/>
      <c r="X63" s="105"/>
      <c r="Y63" s="20"/>
      <c r="Z63" s="105"/>
      <c r="AA63" s="112"/>
      <c r="AB63" s="65"/>
      <c r="AC63" s="65"/>
      <c r="AD63" s="117"/>
      <c r="AE63" s="4"/>
      <c r="AF63" s="20"/>
      <c r="AG63" s="105"/>
      <c r="AH63" s="20"/>
      <c r="AI63" s="105"/>
      <c r="AJ63" s="112"/>
      <c r="AK63" s="117"/>
      <c r="AL63" s="4"/>
      <c r="AM63" s="5"/>
      <c r="AN63" s="6"/>
      <c r="AO63" s="20"/>
      <c r="AP63" s="3"/>
      <c r="AQ63" s="20"/>
      <c r="AR63" s="3"/>
      <c r="AS63" s="138"/>
      <c r="AT63" s="169"/>
      <c r="AU63" s="7"/>
      <c r="AV63" s="7"/>
      <c r="AW63" s="7"/>
      <c r="AX63" s="7"/>
      <c r="AY63" s="170"/>
    </row>
    <row r="64" spans="1:51" x14ac:dyDescent="0.25">
      <c r="A64" s="65"/>
      <c r="B64" s="65">
        <v>185212</v>
      </c>
      <c r="C64" s="117" t="s">
        <v>133</v>
      </c>
      <c r="D64" s="4">
        <v>25</v>
      </c>
      <c r="E64" s="20">
        <v>284</v>
      </c>
      <c r="F64" s="105">
        <f>(E64-N64)/ABS(N64)</f>
        <v>2.8985507246376812E-2</v>
      </c>
      <c r="G64" s="20">
        <v>103</v>
      </c>
      <c r="H64" s="105">
        <f>(G64-P64)/ABS(P64)</f>
        <v>-4.6296296296296294E-2</v>
      </c>
      <c r="I64" s="112">
        <f>G64/D64</f>
        <v>4.12</v>
      </c>
      <c r="J64" s="65"/>
      <c r="K64" s="65">
        <v>185212</v>
      </c>
      <c r="L64" s="117" t="s">
        <v>133</v>
      </c>
      <c r="M64" s="4">
        <v>25</v>
      </c>
      <c r="N64" s="20">
        <v>276</v>
      </c>
      <c r="O64" s="105">
        <f t="shared" si="50"/>
        <v>4.1509433962264149E-2</v>
      </c>
      <c r="P64" s="20">
        <v>108</v>
      </c>
      <c r="Q64" s="105">
        <f>(P64-Y64)/ABS(Y64)</f>
        <v>0.31707317073170732</v>
      </c>
      <c r="R64" s="112">
        <f t="shared" si="53"/>
        <v>4.32</v>
      </c>
      <c r="S64" s="65"/>
      <c r="T64" s="65">
        <v>185212</v>
      </c>
      <c r="U64" s="117" t="s">
        <v>133</v>
      </c>
      <c r="V64" s="4">
        <v>25</v>
      </c>
      <c r="W64" s="20">
        <v>265</v>
      </c>
      <c r="X64" s="105">
        <f>(W64-AF64)/ABS(AF64)</f>
        <v>6.4257028112449793E-2</v>
      </c>
      <c r="Y64" s="20">
        <v>82</v>
      </c>
      <c r="Z64" s="105">
        <f>(Y64-AH64)/ABS(AH64)</f>
        <v>-0.1276595744680851</v>
      </c>
      <c r="AA64" s="112">
        <f t="shared" si="45"/>
        <v>3.28</v>
      </c>
      <c r="AB64" s="65"/>
      <c r="AC64" s="65">
        <v>185212</v>
      </c>
      <c r="AD64" s="117" t="s">
        <v>133</v>
      </c>
      <c r="AE64" s="4">
        <v>25</v>
      </c>
      <c r="AF64" s="20">
        <v>249</v>
      </c>
      <c r="AG64" s="105">
        <f>(AF64-AO64)/ABS(AO64)</f>
        <v>0</v>
      </c>
      <c r="AH64" s="20">
        <v>94</v>
      </c>
      <c r="AI64" s="105">
        <f>(AH64-AQ64)/ABS(AQ64)</f>
        <v>0.10588235294117647</v>
      </c>
      <c r="AJ64" s="112">
        <f t="shared" si="14"/>
        <v>3.76</v>
      </c>
      <c r="AK64" s="117"/>
      <c r="AL64" s="4">
        <v>185212</v>
      </c>
      <c r="AM64" s="5" t="s">
        <v>39</v>
      </c>
      <c r="AN64" s="6">
        <v>25</v>
      </c>
      <c r="AO64" s="20">
        <v>249</v>
      </c>
      <c r="AP64" s="3">
        <f>(AO64-AU64)/ABS(AU64)</f>
        <v>0.28350515463917525</v>
      </c>
      <c r="AQ64" s="20">
        <v>85</v>
      </c>
      <c r="AR64" s="3">
        <f>(AQ64-AW64)/ABS(AW64)</f>
        <v>0.16438356164383561</v>
      </c>
      <c r="AS64" s="138">
        <f>AQ64/AN64</f>
        <v>3.4</v>
      </c>
      <c r="AT64" s="6">
        <v>25</v>
      </c>
      <c r="AU64" s="20">
        <v>194</v>
      </c>
      <c r="AV64" s="8">
        <v>-0.13392857142857142</v>
      </c>
      <c r="AW64" s="20">
        <v>73</v>
      </c>
      <c r="AX64" s="8">
        <v>8.9552238805970144E-2</v>
      </c>
      <c r="AY64" s="33">
        <f t="shared" si="52"/>
        <v>2.92</v>
      </c>
    </row>
    <row r="65" spans="1:51" x14ac:dyDescent="0.25">
      <c r="A65" s="65"/>
      <c r="B65" s="65">
        <v>185455</v>
      </c>
      <c r="C65" s="117" t="s">
        <v>163</v>
      </c>
      <c r="D65" s="4">
        <v>15</v>
      </c>
      <c r="E65" s="20">
        <v>150</v>
      </c>
      <c r="F65" s="105">
        <f>(E65-N65)/ABS(N65)</f>
        <v>-0.18478260869565216</v>
      </c>
      <c r="G65" s="20">
        <v>20</v>
      </c>
      <c r="H65" s="105">
        <f>(G65-P65)/ABS(P65)</f>
        <v>-0.41176470588235292</v>
      </c>
      <c r="I65" s="112">
        <f>G65/D65</f>
        <v>1.3333333333333333</v>
      </c>
      <c r="J65" s="65"/>
      <c r="K65" s="65">
        <v>185455</v>
      </c>
      <c r="L65" s="117" t="s">
        <v>163</v>
      </c>
      <c r="M65" s="4">
        <v>15</v>
      </c>
      <c r="N65" s="20">
        <v>184</v>
      </c>
      <c r="O65" s="105">
        <f t="shared" si="50"/>
        <v>0.41538461538461541</v>
      </c>
      <c r="P65" s="20">
        <v>34</v>
      </c>
      <c r="Q65" s="105">
        <f>(P65-Y65)/ABS(Y65)</f>
        <v>0.47826086956521741</v>
      </c>
      <c r="R65" s="112">
        <f>P65/M65</f>
        <v>2.2666666666666666</v>
      </c>
      <c r="S65" s="65"/>
      <c r="T65" s="65">
        <v>185455</v>
      </c>
      <c r="U65" s="117" t="s">
        <v>163</v>
      </c>
      <c r="V65" s="4">
        <v>15</v>
      </c>
      <c r="W65" s="20">
        <v>130</v>
      </c>
      <c r="X65" s="105" t="s">
        <v>157</v>
      </c>
      <c r="Y65" s="20">
        <v>23</v>
      </c>
      <c r="Z65" s="105" t="s">
        <v>157</v>
      </c>
      <c r="AA65" s="112">
        <f>Y65/V65</f>
        <v>1.5333333333333334</v>
      </c>
      <c r="AB65" s="65"/>
      <c r="AC65" s="65"/>
      <c r="AD65" s="117"/>
      <c r="AE65" s="4"/>
      <c r="AF65" s="20"/>
      <c r="AG65" s="105"/>
      <c r="AH65" s="20"/>
      <c r="AI65" s="105"/>
      <c r="AJ65" s="112"/>
      <c r="AK65" s="117"/>
      <c r="AL65" s="85"/>
      <c r="AM65" s="18"/>
      <c r="AN65" s="2"/>
      <c r="AO65" s="20"/>
      <c r="AP65" s="20"/>
      <c r="AQ65" s="20"/>
      <c r="AR65" s="20"/>
      <c r="AS65" s="85"/>
      <c r="AT65" s="169"/>
      <c r="AU65" s="7"/>
      <c r="AV65" s="7"/>
      <c r="AW65" s="7"/>
      <c r="AX65" s="7"/>
      <c r="AY65" s="170"/>
    </row>
    <row r="66" spans="1:51" hidden="1" x14ac:dyDescent="0.25">
      <c r="A66" s="65"/>
      <c r="B66" s="122">
        <v>185482</v>
      </c>
      <c r="C66" s="128" t="s">
        <v>40</v>
      </c>
      <c r="D66" s="4"/>
      <c r="E66" s="20"/>
      <c r="F66" s="90"/>
      <c r="G66" s="20"/>
      <c r="H66" s="92" t="s">
        <v>103</v>
      </c>
      <c r="I66" s="112"/>
      <c r="J66" s="65"/>
      <c r="K66" s="122">
        <v>185482</v>
      </c>
      <c r="L66" s="128" t="s">
        <v>40</v>
      </c>
      <c r="M66" s="4"/>
      <c r="N66" s="20"/>
      <c r="O66" s="90"/>
      <c r="P66" s="20"/>
      <c r="Q66" s="92" t="s">
        <v>103</v>
      </c>
      <c r="R66" s="112"/>
      <c r="S66" s="65"/>
      <c r="T66" s="122">
        <v>185482</v>
      </c>
      <c r="U66" s="128" t="s">
        <v>40</v>
      </c>
      <c r="V66" s="4"/>
      <c r="W66" s="20"/>
      <c r="X66" s="90"/>
      <c r="Y66" s="20"/>
      <c r="Z66" s="92" t="s">
        <v>103</v>
      </c>
      <c r="AA66" s="112"/>
      <c r="AB66" s="65"/>
      <c r="AC66" s="122">
        <v>185482</v>
      </c>
      <c r="AD66" s="128" t="s">
        <v>40</v>
      </c>
      <c r="AE66" s="4"/>
      <c r="AF66" s="20"/>
      <c r="AG66" s="90"/>
      <c r="AH66" s="20"/>
      <c r="AI66" s="92" t="s">
        <v>103</v>
      </c>
      <c r="AJ66" s="112"/>
      <c r="AK66" s="117"/>
      <c r="AL66" s="4">
        <v>185482</v>
      </c>
      <c r="AM66" s="5" t="s">
        <v>40</v>
      </c>
      <c r="AN66" s="6">
        <v>50</v>
      </c>
      <c r="AO66" s="20">
        <v>441</v>
      </c>
      <c r="AP66" s="8">
        <f>(AO66-AU66)/ABS(AU66)</f>
        <v>-0.33181818181818185</v>
      </c>
      <c r="AQ66" s="20">
        <v>33</v>
      </c>
      <c r="AR66" s="8">
        <f>(AQ66-AW66)/ABS(AW66)</f>
        <v>-0.36538461538461536</v>
      </c>
      <c r="AS66" s="164">
        <f>AQ66/AN66</f>
        <v>0.66</v>
      </c>
      <c r="AT66" s="6">
        <v>50</v>
      </c>
      <c r="AU66" s="20">
        <v>660</v>
      </c>
      <c r="AV66" s="8">
        <v>4.7619047619047616E-2</v>
      </c>
      <c r="AW66" s="20">
        <v>52</v>
      </c>
      <c r="AX66" s="8">
        <v>-0.17460317460317459</v>
      </c>
      <c r="AY66" s="33">
        <f>AW66/AT66</f>
        <v>1.04</v>
      </c>
    </row>
    <row r="67" spans="1:51" x14ac:dyDescent="0.25">
      <c r="A67" s="65"/>
      <c r="B67" s="122">
        <v>185929</v>
      </c>
      <c r="C67" s="128" t="s">
        <v>109</v>
      </c>
      <c r="D67" s="34"/>
      <c r="E67" s="42"/>
      <c r="F67" s="194"/>
      <c r="G67" s="42"/>
      <c r="H67" s="221" t="s">
        <v>103</v>
      </c>
      <c r="I67" s="189"/>
      <c r="J67" s="65"/>
      <c r="K67" s="65">
        <v>185929</v>
      </c>
      <c r="L67" s="117" t="s">
        <v>109</v>
      </c>
      <c r="M67" s="4">
        <v>81</v>
      </c>
      <c r="N67" s="20">
        <v>539</v>
      </c>
      <c r="O67" s="105">
        <f>(N67-W67)/ABS(W67)</f>
        <v>-4.2628774422735348E-2</v>
      </c>
      <c r="P67" s="20">
        <v>69</v>
      </c>
      <c r="Q67" s="105">
        <f>(P67-Y67)/ABS(Y67)</f>
        <v>-0.14814814814814814</v>
      </c>
      <c r="R67" s="112">
        <f t="shared" ref="R67:R69" si="54">P67/M67</f>
        <v>0.85185185185185186</v>
      </c>
      <c r="S67" s="65"/>
      <c r="T67" s="65">
        <v>185929</v>
      </c>
      <c r="U67" s="117" t="s">
        <v>109</v>
      </c>
      <c r="V67" s="4">
        <v>81</v>
      </c>
      <c r="W67" s="20">
        <v>563</v>
      </c>
      <c r="X67" s="105">
        <f>(W67-AF67)/ABS(AF67)</f>
        <v>-8.1566068515497553E-2</v>
      </c>
      <c r="Y67" s="20">
        <v>81</v>
      </c>
      <c r="Z67" s="105">
        <f>(Y67-AH67)/ABS(AH67)</f>
        <v>0</v>
      </c>
      <c r="AA67" s="112">
        <f t="shared" ref="AA67:AA73" si="55">Y67/V67</f>
        <v>1</v>
      </c>
      <c r="AB67" s="65"/>
      <c r="AC67" s="65">
        <v>185929</v>
      </c>
      <c r="AD67" s="117" t="s">
        <v>109</v>
      </c>
      <c r="AE67" s="4">
        <v>100</v>
      </c>
      <c r="AF67" s="20">
        <v>613</v>
      </c>
      <c r="AG67" s="105">
        <f>(AF67-AO67)/ABS(AO67)</f>
        <v>0.17884615384615385</v>
      </c>
      <c r="AH67" s="20">
        <v>81</v>
      </c>
      <c r="AI67" s="105">
        <f>(AH67-AQ67)/ABS(AQ67)</f>
        <v>0.265625</v>
      </c>
      <c r="AJ67" s="112">
        <f t="shared" si="14"/>
        <v>0.81</v>
      </c>
      <c r="AK67" s="117"/>
      <c r="AL67" s="40">
        <v>185929</v>
      </c>
      <c r="AM67" s="56" t="s">
        <v>109</v>
      </c>
      <c r="AN67" s="41">
        <v>60</v>
      </c>
      <c r="AO67" s="20">
        <v>520</v>
      </c>
      <c r="AP67" s="8" t="s">
        <v>102</v>
      </c>
      <c r="AQ67" s="20">
        <v>64</v>
      </c>
      <c r="AR67" s="8" t="s">
        <v>102</v>
      </c>
      <c r="AS67" s="164">
        <f>AQ67/AN67</f>
        <v>1.0666666666666667</v>
      </c>
      <c r="AT67" s="169"/>
      <c r="AU67" s="7"/>
      <c r="AV67" s="7"/>
      <c r="AW67" s="7"/>
      <c r="AX67" s="7"/>
      <c r="AY67" s="170"/>
    </row>
    <row r="68" spans="1:51" x14ac:dyDescent="0.25">
      <c r="A68" s="65"/>
      <c r="B68" s="65">
        <v>185929</v>
      </c>
      <c r="C68" s="117" t="s">
        <v>193</v>
      </c>
      <c r="D68" s="4">
        <v>45</v>
      </c>
      <c r="E68" s="20">
        <v>364</v>
      </c>
      <c r="F68" s="207" t="s">
        <v>157</v>
      </c>
      <c r="G68" s="20">
        <v>42</v>
      </c>
      <c r="H68" s="207" t="s">
        <v>157</v>
      </c>
      <c r="I68" s="112">
        <f>G68/D68</f>
        <v>0.93333333333333335</v>
      </c>
      <c r="J68" s="65"/>
      <c r="K68" s="65"/>
      <c r="L68" s="117"/>
      <c r="M68" s="4"/>
      <c r="N68" s="20"/>
      <c r="O68" s="105"/>
      <c r="P68" s="20"/>
      <c r="Q68" s="105"/>
      <c r="R68" s="112"/>
      <c r="S68" s="65"/>
      <c r="T68" s="65"/>
      <c r="U68" s="117"/>
      <c r="V68" s="4"/>
      <c r="W68" s="20"/>
      <c r="X68" s="105"/>
      <c r="Y68" s="20"/>
      <c r="Z68" s="105"/>
      <c r="AA68" s="112"/>
      <c r="AB68" s="65"/>
      <c r="AC68" s="65"/>
      <c r="AD68" s="117"/>
      <c r="AE68" s="4"/>
      <c r="AF68" s="20"/>
      <c r="AG68" s="105"/>
      <c r="AH68" s="20"/>
      <c r="AI68" s="105"/>
      <c r="AJ68" s="112"/>
      <c r="AK68" s="117"/>
      <c r="AL68" s="107"/>
      <c r="AM68" s="56"/>
      <c r="AN68" s="41"/>
      <c r="AO68" s="20"/>
      <c r="AP68" s="8"/>
      <c r="AQ68" s="20"/>
      <c r="AR68" s="8"/>
      <c r="AS68" s="184"/>
      <c r="AT68" s="169"/>
      <c r="AU68" s="7"/>
      <c r="AV68" s="7"/>
      <c r="AW68" s="7"/>
      <c r="AX68" s="7"/>
      <c r="AY68" s="170"/>
    </row>
    <row r="69" spans="1:51" x14ac:dyDescent="0.25">
      <c r="A69" s="65"/>
      <c r="B69" s="65">
        <v>185909</v>
      </c>
      <c r="C69" s="117" t="s">
        <v>183</v>
      </c>
      <c r="D69" s="4">
        <v>19</v>
      </c>
      <c r="E69" s="20">
        <v>353</v>
      </c>
      <c r="F69" s="105">
        <f>(E69-N69)/ABS(N69)</f>
        <v>-8.7855297157622733E-2</v>
      </c>
      <c r="G69" s="20">
        <v>48</v>
      </c>
      <c r="H69" s="105">
        <f>(G69-P69)/ABS(P69)</f>
        <v>-2.0408163265306121E-2</v>
      </c>
      <c r="I69" s="112">
        <f>G69/D69</f>
        <v>2.5263157894736841</v>
      </c>
      <c r="J69" s="65"/>
      <c r="K69" s="65">
        <v>185909</v>
      </c>
      <c r="L69" s="117" t="s">
        <v>183</v>
      </c>
      <c r="M69" s="4">
        <v>14</v>
      </c>
      <c r="N69" s="20">
        <v>387</v>
      </c>
      <c r="O69" s="105" t="s">
        <v>157</v>
      </c>
      <c r="P69" s="20">
        <v>49</v>
      </c>
      <c r="Q69" s="105" t="s">
        <v>157</v>
      </c>
      <c r="R69" s="112">
        <f t="shared" si="54"/>
        <v>3.5</v>
      </c>
      <c r="S69" s="65"/>
      <c r="T69" s="65"/>
      <c r="U69" s="117"/>
      <c r="V69" s="4"/>
      <c r="W69" s="20"/>
      <c r="X69" s="105"/>
      <c r="Y69" s="20"/>
      <c r="Z69" s="105"/>
      <c r="AA69" s="112"/>
      <c r="AB69" s="65"/>
      <c r="AC69" s="65"/>
      <c r="AD69" s="117"/>
      <c r="AE69" s="4"/>
      <c r="AF69" s="20"/>
      <c r="AG69" s="105"/>
      <c r="AH69" s="20"/>
      <c r="AI69" s="105"/>
      <c r="AJ69" s="112"/>
      <c r="AK69" s="117"/>
      <c r="AL69" s="107"/>
      <c r="AM69" s="56"/>
      <c r="AN69" s="41"/>
      <c r="AO69" s="20"/>
      <c r="AP69" s="8"/>
      <c r="AQ69" s="20"/>
      <c r="AR69" s="8"/>
      <c r="AS69" s="184"/>
      <c r="AT69" s="169"/>
      <c r="AU69" s="7"/>
      <c r="AV69" s="7"/>
      <c r="AW69" s="7"/>
      <c r="AX69" s="7"/>
      <c r="AY69" s="170"/>
    </row>
    <row r="70" spans="1:51" x14ac:dyDescent="0.25">
      <c r="A70" s="65"/>
      <c r="B70" s="65">
        <v>185483</v>
      </c>
      <c r="C70" s="117" t="s">
        <v>164</v>
      </c>
      <c r="D70" s="4">
        <v>55</v>
      </c>
      <c r="E70" s="20">
        <v>333</v>
      </c>
      <c r="F70" s="105">
        <f>(E70-N70)/ABS(N70)</f>
        <v>-9.5108695652173919E-2</v>
      </c>
      <c r="G70" s="20">
        <v>60</v>
      </c>
      <c r="H70" s="105">
        <f>(G70-P70)/ABS(P70)</f>
        <v>-0.17808219178082191</v>
      </c>
      <c r="I70" s="112">
        <f>G70/D70</f>
        <v>1.0909090909090908</v>
      </c>
      <c r="J70" s="65"/>
      <c r="K70" s="65">
        <v>185483</v>
      </c>
      <c r="L70" s="117" t="s">
        <v>164</v>
      </c>
      <c r="M70" s="4">
        <v>55</v>
      </c>
      <c r="N70" s="20">
        <v>368</v>
      </c>
      <c r="O70" s="105">
        <f t="shared" ref="O70:O72" si="56">(N70-W70)/ABS(W70)</f>
        <v>-8.0862533692722376E-3</v>
      </c>
      <c r="P70" s="20">
        <v>73</v>
      </c>
      <c r="Q70" s="105">
        <f>(P70-Y70)/ABS(Y70)</f>
        <v>0.19672131147540983</v>
      </c>
      <c r="R70" s="112">
        <f>P70/M70</f>
        <v>1.3272727272727274</v>
      </c>
      <c r="S70" s="65"/>
      <c r="T70" s="65">
        <v>185483</v>
      </c>
      <c r="U70" s="117" t="s">
        <v>164</v>
      </c>
      <c r="V70" s="4">
        <v>55</v>
      </c>
      <c r="W70" s="20">
        <v>371</v>
      </c>
      <c r="X70" s="105" t="s">
        <v>157</v>
      </c>
      <c r="Y70" s="20">
        <v>61</v>
      </c>
      <c r="Z70" s="105" t="s">
        <v>157</v>
      </c>
      <c r="AA70" s="112">
        <f>Y70/V70</f>
        <v>1.1090909090909091</v>
      </c>
      <c r="AB70" s="65"/>
      <c r="AC70" s="65"/>
      <c r="AD70" s="117"/>
      <c r="AE70" s="4"/>
      <c r="AF70" s="20"/>
      <c r="AG70" s="105"/>
      <c r="AH70" s="20"/>
      <c r="AI70" s="105"/>
      <c r="AJ70" s="112"/>
      <c r="AK70" s="117"/>
      <c r="AL70" s="85"/>
      <c r="AM70" s="18"/>
      <c r="AN70" s="2"/>
      <c r="AO70" s="20"/>
      <c r="AP70" s="20"/>
      <c r="AQ70" s="20"/>
      <c r="AR70" s="20"/>
      <c r="AS70" s="85"/>
      <c r="AT70" s="169"/>
      <c r="AU70" s="7"/>
      <c r="AV70" s="7"/>
      <c r="AW70" s="7"/>
      <c r="AX70" s="7"/>
      <c r="AY70" s="170"/>
    </row>
    <row r="71" spans="1:51" x14ac:dyDescent="0.25">
      <c r="A71" s="65"/>
      <c r="B71" s="122">
        <v>185871</v>
      </c>
      <c r="C71" s="128" t="s">
        <v>180</v>
      </c>
      <c r="D71" s="4"/>
      <c r="E71" s="20"/>
      <c r="F71" s="105"/>
      <c r="G71" s="20"/>
      <c r="H71" s="194" t="s">
        <v>179</v>
      </c>
      <c r="I71" s="112"/>
      <c r="J71" s="65"/>
      <c r="K71" s="65">
        <v>185871</v>
      </c>
      <c r="L71" s="117" t="s">
        <v>180</v>
      </c>
      <c r="M71" s="4">
        <v>17</v>
      </c>
      <c r="N71" s="20">
        <v>156</v>
      </c>
      <c r="O71" s="105" t="s">
        <v>157</v>
      </c>
      <c r="P71" s="20">
        <v>27</v>
      </c>
      <c r="Q71" s="105" t="s">
        <v>157</v>
      </c>
      <c r="R71" s="112">
        <f>P71/M71</f>
        <v>1.588235294117647</v>
      </c>
      <c r="S71" s="65"/>
      <c r="T71" s="65"/>
      <c r="U71" s="117"/>
      <c r="V71" s="4"/>
      <c r="W71" s="20"/>
      <c r="X71" s="105"/>
      <c r="Y71" s="20"/>
      <c r="Z71" s="105"/>
      <c r="AA71" s="112"/>
      <c r="AB71" s="65"/>
      <c r="AC71" s="65"/>
      <c r="AD71" s="117"/>
      <c r="AE71" s="4"/>
      <c r="AF71" s="20"/>
      <c r="AG71" s="105"/>
      <c r="AH71" s="20"/>
      <c r="AI71" s="105"/>
      <c r="AJ71" s="112"/>
      <c r="AK71" s="117"/>
      <c r="AL71" s="85"/>
      <c r="AM71" s="18"/>
      <c r="AN71" s="2"/>
      <c r="AO71" s="20"/>
      <c r="AP71" s="20"/>
      <c r="AQ71" s="20"/>
      <c r="AR71" s="20"/>
      <c r="AS71" s="85"/>
      <c r="AT71" s="169"/>
      <c r="AU71" s="7"/>
      <c r="AV71" s="7"/>
      <c r="AW71" s="7"/>
      <c r="AX71" s="7"/>
      <c r="AY71" s="170"/>
    </row>
    <row r="72" spans="1:51" x14ac:dyDescent="0.25">
      <c r="A72" s="65"/>
      <c r="B72" s="65">
        <v>185924</v>
      </c>
      <c r="C72" s="117" t="s">
        <v>159</v>
      </c>
      <c r="D72" s="4">
        <v>38</v>
      </c>
      <c r="E72" s="20">
        <v>344</v>
      </c>
      <c r="F72" s="105">
        <f>(E72-N72)/ABS(N72)</f>
        <v>-0.20919540229885059</v>
      </c>
      <c r="G72" s="20">
        <v>53</v>
      </c>
      <c r="H72" s="105">
        <f>(G72-P72)/ABS(P72)</f>
        <v>-7.0175438596491224E-2</v>
      </c>
      <c r="I72" s="112">
        <f>G72/D72</f>
        <v>1.3947368421052631</v>
      </c>
      <c r="J72" s="65"/>
      <c r="K72" s="65">
        <v>185924</v>
      </c>
      <c r="L72" s="117" t="s">
        <v>159</v>
      </c>
      <c r="M72" s="4">
        <v>35</v>
      </c>
      <c r="N72" s="20">
        <v>435</v>
      </c>
      <c r="O72" s="105">
        <f t="shared" si="56"/>
        <v>-5.2287581699346407E-2</v>
      </c>
      <c r="P72" s="20">
        <v>57</v>
      </c>
      <c r="Q72" s="105">
        <f>(P72-Y72)/ABS(Y72)</f>
        <v>-0.17391304347826086</v>
      </c>
      <c r="R72" s="112">
        <f>P72/M72</f>
        <v>1.6285714285714286</v>
      </c>
      <c r="S72" s="65"/>
      <c r="T72" s="65">
        <v>185924</v>
      </c>
      <c r="U72" s="117" t="s">
        <v>159</v>
      </c>
      <c r="V72" s="4">
        <v>35</v>
      </c>
      <c r="W72" s="20">
        <v>459</v>
      </c>
      <c r="X72" s="105" t="s">
        <v>157</v>
      </c>
      <c r="Y72" s="20">
        <v>69</v>
      </c>
      <c r="Z72" s="105" t="s">
        <v>157</v>
      </c>
      <c r="AA72" s="112">
        <f>Y72/V72</f>
        <v>1.9714285714285715</v>
      </c>
      <c r="AB72" s="65"/>
      <c r="AC72" s="65"/>
      <c r="AD72" s="117"/>
      <c r="AE72" s="4"/>
      <c r="AF72" s="20"/>
      <c r="AG72" s="105"/>
      <c r="AH72" s="20"/>
      <c r="AI72" s="105"/>
      <c r="AJ72" s="112"/>
      <c r="AK72" s="117"/>
      <c r="AL72" s="85"/>
      <c r="AM72" s="18"/>
      <c r="AN72" s="2"/>
      <c r="AO72" s="20"/>
      <c r="AP72" s="20"/>
      <c r="AQ72" s="20"/>
      <c r="AR72" s="20"/>
      <c r="AS72" s="85"/>
      <c r="AT72" s="169"/>
      <c r="AU72" s="7"/>
      <c r="AV72" s="7"/>
      <c r="AW72" s="7"/>
      <c r="AX72" s="7"/>
      <c r="AY72" s="170"/>
    </row>
    <row r="73" spans="1:51" x14ac:dyDescent="0.25">
      <c r="A73" s="65"/>
      <c r="B73" s="65">
        <v>185912</v>
      </c>
      <c r="C73" s="117" t="s">
        <v>167</v>
      </c>
      <c r="D73" s="4">
        <v>30</v>
      </c>
      <c r="E73" s="20">
        <v>719</v>
      </c>
      <c r="F73" s="105">
        <f>(E73-N73)/ABS(N73)</f>
        <v>-0.15511163337250294</v>
      </c>
      <c r="G73" s="20">
        <v>99</v>
      </c>
      <c r="H73" s="105">
        <f>(G73-P73)/ABS(P73)</f>
        <v>-0.26666666666666666</v>
      </c>
      <c r="I73" s="112">
        <f>G73/D73</f>
        <v>3.3</v>
      </c>
      <c r="J73" s="65"/>
      <c r="K73" s="65">
        <v>185912</v>
      </c>
      <c r="L73" s="117" t="s">
        <v>167</v>
      </c>
      <c r="M73" s="4">
        <v>25</v>
      </c>
      <c r="N73" s="20">
        <v>851</v>
      </c>
      <c r="O73" s="105">
        <f>(N73-W73)/ABS(W73)</f>
        <v>4.5454545454545456E-2</v>
      </c>
      <c r="P73" s="20">
        <v>135</v>
      </c>
      <c r="Q73" s="105">
        <f>(P73-Y73)/ABS(Y73)</f>
        <v>7.462686567164179E-3</v>
      </c>
      <c r="R73" s="112">
        <f t="shared" ref="R73" si="57">P73/M73</f>
        <v>5.4</v>
      </c>
      <c r="S73" s="65"/>
      <c r="T73" s="65">
        <v>185912</v>
      </c>
      <c r="U73" s="117" t="s">
        <v>167</v>
      </c>
      <c r="V73" s="4">
        <v>25</v>
      </c>
      <c r="W73" s="20">
        <v>814</v>
      </c>
      <c r="X73" s="105">
        <f>(W73-AF73)/ABS(AF73)</f>
        <v>-2.7479091995221028E-2</v>
      </c>
      <c r="Y73" s="20">
        <v>134</v>
      </c>
      <c r="Z73" s="105">
        <f>(Y73-AH73)/ABS(AH73)</f>
        <v>1.5151515151515152E-2</v>
      </c>
      <c r="AA73" s="112">
        <f t="shared" si="55"/>
        <v>5.36</v>
      </c>
      <c r="AB73" s="65"/>
      <c r="AC73" s="65">
        <v>185912</v>
      </c>
      <c r="AD73" s="117" t="s">
        <v>134</v>
      </c>
      <c r="AE73" s="4">
        <v>25</v>
      </c>
      <c r="AF73" s="20">
        <v>837</v>
      </c>
      <c r="AG73" s="105">
        <f>(AF73-AO73)/ABS(AO73)</f>
        <v>-6.1659192825112105E-2</v>
      </c>
      <c r="AH73" s="20">
        <v>132</v>
      </c>
      <c r="AI73" s="105">
        <f>(AH73-AQ73)/ABS(AQ73)</f>
        <v>-0.13157894736842105</v>
      </c>
      <c r="AJ73" s="112">
        <f t="shared" si="14"/>
        <v>5.28</v>
      </c>
      <c r="AK73" s="117"/>
      <c r="AL73" s="4">
        <v>185912</v>
      </c>
      <c r="AM73" s="5" t="s">
        <v>41</v>
      </c>
      <c r="AN73" s="6">
        <v>25</v>
      </c>
      <c r="AO73" s="20">
        <v>892</v>
      </c>
      <c r="AP73" s="8">
        <f>(AO73-AU73)/ABS(AU73)</f>
        <v>2.2471910112359553E-3</v>
      </c>
      <c r="AQ73" s="20">
        <v>152</v>
      </c>
      <c r="AR73" s="8">
        <f>(AQ73-AW73)/ABS(AW73)</f>
        <v>-5.5900621118012424E-2</v>
      </c>
      <c r="AS73" s="164">
        <f>AQ73/AN73</f>
        <v>6.08</v>
      </c>
      <c r="AT73" s="6">
        <v>25</v>
      </c>
      <c r="AU73" s="20">
        <v>890</v>
      </c>
      <c r="AV73" s="8">
        <v>-0.24767540152155537</v>
      </c>
      <c r="AW73" s="20">
        <v>161</v>
      </c>
      <c r="AX73" s="8">
        <v>-0.24413145539906103</v>
      </c>
      <c r="AY73" s="33">
        <f t="shared" si="52"/>
        <v>6.44</v>
      </c>
    </row>
    <row r="74" spans="1:51" hidden="1" x14ac:dyDescent="0.25">
      <c r="A74" s="65"/>
      <c r="B74" s="122">
        <v>185455</v>
      </c>
      <c r="C74" s="128" t="s">
        <v>42</v>
      </c>
      <c r="D74" s="4"/>
      <c r="E74" s="20"/>
      <c r="F74" s="90"/>
      <c r="G74" s="20"/>
      <c r="H74" s="92" t="s">
        <v>103</v>
      </c>
      <c r="I74" s="112"/>
      <c r="J74" s="65"/>
      <c r="K74" s="122">
        <v>185455</v>
      </c>
      <c r="L74" s="128" t="s">
        <v>42</v>
      </c>
      <c r="M74" s="4"/>
      <c r="N74" s="20"/>
      <c r="O74" s="90"/>
      <c r="P74" s="20"/>
      <c r="Q74" s="92" t="s">
        <v>103</v>
      </c>
      <c r="R74" s="112"/>
      <c r="S74" s="65"/>
      <c r="T74" s="122">
        <v>185455</v>
      </c>
      <c r="U74" s="128" t="s">
        <v>42</v>
      </c>
      <c r="V74" s="4"/>
      <c r="W74" s="20"/>
      <c r="X74" s="90"/>
      <c r="Y74" s="20"/>
      <c r="Z74" s="92" t="s">
        <v>103</v>
      </c>
      <c r="AA74" s="112"/>
      <c r="AB74" s="65"/>
      <c r="AC74" s="122">
        <v>185455</v>
      </c>
      <c r="AD74" s="128" t="s">
        <v>42</v>
      </c>
      <c r="AE74" s="4"/>
      <c r="AF74" s="20"/>
      <c r="AG74" s="90"/>
      <c r="AH74" s="20"/>
      <c r="AI74" s="92" t="s">
        <v>103</v>
      </c>
      <c r="AJ74" s="112"/>
      <c r="AK74" s="117"/>
      <c r="AL74" s="4">
        <v>185455</v>
      </c>
      <c r="AM74" s="5" t="s">
        <v>42</v>
      </c>
      <c r="AN74" s="6">
        <v>290</v>
      </c>
      <c r="AO74" s="20">
        <v>2383</v>
      </c>
      <c r="AP74" s="8">
        <f>(AO74-AU74)/ABS(AU74)</f>
        <v>-1.2573344509639564E-3</v>
      </c>
      <c r="AQ74" s="20">
        <v>681</v>
      </c>
      <c r="AR74" s="8">
        <f>(AQ74-AW74)/ABS(AW74)</f>
        <v>2.7149321266968326E-2</v>
      </c>
      <c r="AS74" s="164">
        <f>AQ74/AN74</f>
        <v>2.3482758620689657</v>
      </c>
      <c r="AT74" s="6">
        <v>290</v>
      </c>
      <c r="AU74" s="20">
        <v>2386</v>
      </c>
      <c r="AV74" s="8">
        <v>-3.0081300813008131E-2</v>
      </c>
      <c r="AW74" s="20">
        <v>663</v>
      </c>
      <c r="AX74" s="8">
        <v>5.4054054054054057E-2</v>
      </c>
      <c r="AY74" s="33">
        <f>AW74/AT74</f>
        <v>2.2862068965517239</v>
      </c>
    </row>
    <row r="75" spans="1:51" x14ac:dyDescent="0.25">
      <c r="A75" s="65"/>
      <c r="B75" s="65">
        <v>185873</v>
      </c>
      <c r="C75" s="117" t="s">
        <v>105</v>
      </c>
      <c r="D75" s="4">
        <v>25</v>
      </c>
      <c r="E75" s="20">
        <v>357</v>
      </c>
      <c r="F75" s="105">
        <f>(E75-N75)/ABS(N75)</f>
        <v>0.34210526315789475</v>
      </c>
      <c r="G75" s="20">
        <v>35</v>
      </c>
      <c r="H75" s="105">
        <f>(G75-P75)/ABS(P75)</f>
        <v>0.34615384615384615</v>
      </c>
      <c r="I75" s="112">
        <f>G75/D75</f>
        <v>1.4</v>
      </c>
      <c r="J75" s="65"/>
      <c r="K75" s="65">
        <v>185873</v>
      </c>
      <c r="L75" s="117" t="s">
        <v>105</v>
      </c>
      <c r="M75" s="4">
        <v>25</v>
      </c>
      <c r="N75" s="20">
        <v>266</v>
      </c>
      <c r="O75" s="105">
        <f>(N75-W75)/ABS(W75)</f>
        <v>-0.23782234957020057</v>
      </c>
      <c r="P75" s="20">
        <v>26</v>
      </c>
      <c r="Q75" s="105">
        <f>(P75-Y75)/ABS(Y75)</f>
        <v>-3.7037037037037035E-2</v>
      </c>
      <c r="R75" s="112">
        <f t="shared" ref="R75:R78" si="58">P75/M75</f>
        <v>1.04</v>
      </c>
      <c r="S75" s="65"/>
      <c r="T75" s="65">
        <v>185873</v>
      </c>
      <c r="U75" s="117" t="s">
        <v>105</v>
      </c>
      <c r="V75" s="4">
        <v>25</v>
      </c>
      <c r="W75" s="20">
        <v>349</v>
      </c>
      <c r="X75" s="105">
        <f>(W75-AF75)/ABS(AF75)</f>
        <v>0.25539568345323743</v>
      </c>
      <c r="Y75" s="20">
        <v>27</v>
      </c>
      <c r="Z75" s="105">
        <f>(Y75-AH75)/ABS(AH75)</f>
        <v>0.2857142857142857</v>
      </c>
      <c r="AA75" s="112">
        <f t="shared" ref="AA75" si="59">Y75/V75</f>
        <v>1.08</v>
      </c>
      <c r="AB75" s="65"/>
      <c r="AC75" s="65">
        <v>185873</v>
      </c>
      <c r="AD75" s="117" t="s">
        <v>105</v>
      </c>
      <c r="AE75" s="4">
        <v>25</v>
      </c>
      <c r="AF75" s="20">
        <v>278</v>
      </c>
      <c r="AG75" s="105">
        <f>(AF75-AO76)/ABS(AO76)</f>
        <v>-0.22346368715083798</v>
      </c>
      <c r="AH75" s="20">
        <v>21</v>
      </c>
      <c r="AI75" s="105">
        <f>(AH75-AQ76)/ABS(AQ76)</f>
        <v>-0.46153846153846156</v>
      </c>
      <c r="AJ75" s="112">
        <f t="shared" si="14"/>
        <v>0.84</v>
      </c>
      <c r="AK75" s="117"/>
      <c r="AL75" s="4">
        <v>185873</v>
      </c>
      <c r="AM75" s="5" t="s">
        <v>105</v>
      </c>
      <c r="AN75" s="20">
        <v>25</v>
      </c>
      <c r="AO75" s="20">
        <v>328</v>
      </c>
      <c r="AP75" s="8">
        <f>(AO75-AU75)/ABS(AU75)</f>
        <v>0.34426229508196721</v>
      </c>
      <c r="AQ75" s="20">
        <v>30</v>
      </c>
      <c r="AR75" s="8">
        <f>(AQ75-AW75)/ABS(AW75)</f>
        <v>3.4482758620689655E-2</v>
      </c>
      <c r="AS75" s="157">
        <f>AQ75/AN75</f>
        <v>1.2</v>
      </c>
      <c r="AT75" s="4">
        <v>25</v>
      </c>
      <c r="AU75" s="149">
        <v>244</v>
      </c>
      <c r="AV75" s="8">
        <v>-0.3</v>
      </c>
      <c r="AW75" s="149">
        <v>29</v>
      </c>
      <c r="AX75" s="8">
        <v>-0.03</v>
      </c>
      <c r="AY75" s="33">
        <f>AW75/AT75</f>
        <v>1.1599999999999999</v>
      </c>
    </row>
    <row r="76" spans="1:51" x14ac:dyDescent="0.25">
      <c r="A76" s="68"/>
      <c r="B76" s="65">
        <v>185222</v>
      </c>
      <c r="C76" s="117" t="s">
        <v>106</v>
      </c>
      <c r="D76" s="4">
        <v>10</v>
      </c>
      <c r="E76" s="20">
        <v>300</v>
      </c>
      <c r="F76" s="105">
        <f>(E76-N76)/ABS(N76)</f>
        <v>-3.8461538461538464E-2</v>
      </c>
      <c r="G76" s="20">
        <v>26</v>
      </c>
      <c r="H76" s="105">
        <f>(G76-P76)/ABS(P76)</f>
        <v>-0.1875</v>
      </c>
      <c r="I76" s="112">
        <f>G76/D76</f>
        <v>2.6</v>
      </c>
      <c r="J76" s="68"/>
      <c r="K76" s="65">
        <v>185222</v>
      </c>
      <c r="L76" s="117" t="s">
        <v>106</v>
      </c>
      <c r="M76" s="4">
        <v>10</v>
      </c>
      <c r="N76" s="20">
        <v>312</v>
      </c>
      <c r="O76" s="105">
        <f>(N76-W76)/ABS(W76)</f>
        <v>-0.14520547945205478</v>
      </c>
      <c r="P76" s="20">
        <v>32</v>
      </c>
      <c r="Q76" s="105">
        <f>(P76-Y76)/ABS(Y76)</f>
        <v>0.52380952380952384</v>
      </c>
      <c r="R76" s="112">
        <f t="shared" si="58"/>
        <v>3.2</v>
      </c>
      <c r="S76" s="68"/>
      <c r="T76" s="65">
        <v>185222</v>
      </c>
      <c r="U76" s="117" t="s">
        <v>106</v>
      </c>
      <c r="V76" s="4">
        <v>10</v>
      </c>
      <c r="W76" s="20">
        <v>365</v>
      </c>
      <c r="X76" s="105">
        <f>(W76-AF76)/ABS(AF76)</f>
        <v>7.6696165191740412E-2</v>
      </c>
      <c r="Y76" s="20">
        <v>21</v>
      </c>
      <c r="Z76" s="105">
        <f>(Y76-AH76)/ABS(AH76)</f>
        <v>-0.36363636363636365</v>
      </c>
      <c r="AA76" s="112">
        <f t="shared" ref="AA76:AA78" si="60">Y76/V76</f>
        <v>2.1</v>
      </c>
      <c r="AB76" s="68"/>
      <c r="AC76" s="65">
        <v>185222</v>
      </c>
      <c r="AD76" s="117" t="s">
        <v>106</v>
      </c>
      <c r="AE76" s="4">
        <v>10</v>
      </c>
      <c r="AF76" s="20">
        <v>339</v>
      </c>
      <c r="AG76" s="105">
        <f>(AF76-AO75)/ABS(AO75)</f>
        <v>3.3536585365853661E-2</v>
      </c>
      <c r="AH76" s="20">
        <v>33</v>
      </c>
      <c r="AI76" s="105">
        <f>(AH76-AQ75)/ABS(AQ75)</f>
        <v>0.1</v>
      </c>
      <c r="AJ76" s="112">
        <f t="shared" si="14"/>
        <v>3.3</v>
      </c>
      <c r="AK76" s="117"/>
      <c r="AL76" s="4">
        <v>185222</v>
      </c>
      <c r="AM76" s="5" t="s">
        <v>106</v>
      </c>
      <c r="AN76" s="6">
        <v>10</v>
      </c>
      <c r="AO76" s="20">
        <v>358</v>
      </c>
      <c r="AP76" s="3">
        <f>(AO76-AU76)/ABS(AU76)</f>
        <v>0.29710144927536231</v>
      </c>
      <c r="AQ76" s="20">
        <v>39</v>
      </c>
      <c r="AR76" s="3">
        <f>(AQ76-AW76)/ABS(AW76)</f>
        <v>0.14705882352941177</v>
      </c>
      <c r="AS76" s="138">
        <f>AQ76/AN76</f>
        <v>3.9</v>
      </c>
      <c r="AT76" s="6">
        <v>10</v>
      </c>
      <c r="AU76" s="149">
        <v>276</v>
      </c>
      <c r="AV76" s="8">
        <v>-0.46</v>
      </c>
      <c r="AW76" s="149">
        <v>34</v>
      </c>
      <c r="AX76" s="8">
        <v>0</v>
      </c>
      <c r="AY76" s="33">
        <f>AW76/AT76</f>
        <v>3.4</v>
      </c>
    </row>
    <row r="77" spans="1:51" x14ac:dyDescent="0.25">
      <c r="A77" s="65"/>
      <c r="B77" s="65">
        <v>185795</v>
      </c>
      <c r="C77" s="117" t="s">
        <v>166</v>
      </c>
      <c r="D77" s="4">
        <v>30</v>
      </c>
      <c r="E77" s="20">
        <v>147</v>
      </c>
      <c r="F77" s="105">
        <f>(E77-N77)/ABS(N77)</f>
        <v>1.3793103448275862E-2</v>
      </c>
      <c r="G77" s="20">
        <v>25</v>
      </c>
      <c r="H77" s="105">
        <f>(G77-P77)/ABS(P77)</f>
        <v>0.13636363636363635</v>
      </c>
      <c r="I77" s="112">
        <f>G77/D77</f>
        <v>0.83333333333333337</v>
      </c>
      <c r="J77" s="65"/>
      <c r="K77" s="65">
        <v>185795</v>
      </c>
      <c r="L77" s="117" t="s">
        <v>166</v>
      </c>
      <c r="M77" s="4">
        <v>30</v>
      </c>
      <c r="N77" s="20">
        <v>145</v>
      </c>
      <c r="O77" s="105">
        <f>(N77-W77)/ABS(W77)</f>
        <v>0.1328125</v>
      </c>
      <c r="P77" s="20">
        <v>22</v>
      </c>
      <c r="Q77" s="105">
        <f>(P77-Y77)/ABS(Y77)</f>
        <v>1.2</v>
      </c>
      <c r="R77" s="112">
        <f t="shared" si="58"/>
        <v>0.73333333333333328</v>
      </c>
      <c r="S77" s="65"/>
      <c r="T77" s="65">
        <v>185795</v>
      </c>
      <c r="U77" s="117" t="s">
        <v>166</v>
      </c>
      <c r="V77" s="4">
        <v>30</v>
      </c>
      <c r="W77" s="20">
        <v>128</v>
      </c>
      <c r="X77" s="105" t="s">
        <v>157</v>
      </c>
      <c r="Y77" s="20">
        <v>10</v>
      </c>
      <c r="Z77" s="105" t="s">
        <v>157</v>
      </c>
      <c r="AA77" s="112">
        <f t="shared" ref="AA77" si="61">Y77/V77</f>
        <v>0.33333333333333331</v>
      </c>
      <c r="AB77" s="65"/>
      <c r="AC77" s="65"/>
      <c r="AD77" s="117"/>
      <c r="AE77" s="4"/>
      <c r="AF77" s="20"/>
      <c r="AG77" s="105"/>
      <c r="AH77" s="20"/>
      <c r="AI77" s="105"/>
      <c r="AJ77" s="112"/>
      <c r="AK77" s="117"/>
      <c r="AL77" s="85"/>
      <c r="AM77" s="18"/>
      <c r="AN77" s="2"/>
      <c r="AO77" s="20"/>
      <c r="AP77" s="20"/>
      <c r="AQ77" s="20"/>
      <c r="AR77" s="20"/>
      <c r="AS77" s="85"/>
      <c r="AT77" s="169"/>
      <c r="AU77" s="7"/>
      <c r="AV77" s="7"/>
      <c r="AW77" s="7"/>
      <c r="AX77" s="7"/>
      <c r="AY77" s="170"/>
    </row>
    <row r="78" spans="1:51" ht="13.8" thickBot="1" x14ac:dyDescent="0.3">
      <c r="A78" s="68"/>
      <c r="B78" s="66">
        <v>185690</v>
      </c>
      <c r="C78" s="119" t="s">
        <v>138</v>
      </c>
      <c r="D78" s="10">
        <v>25</v>
      </c>
      <c r="E78" s="21">
        <v>365</v>
      </c>
      <c r="F78" s="160">
        <f>(E78-N78)/ABS(N78)</f>
        <v>-5.1948051948051951E-2</v>
      </c>
      <c r="G78" s="21">
        <v>53</v>
      </c>
      <c r="H78" s="160">
        <f>(G78-P78)/ABS(P78)</f>
        <v>0.20454545454545456</v>
      </c>
      <c r="I78" s="118">
        <f>G78/D78</f>
        <v>2.12</v>
      </c>
      <c r="J78" s="68"/>
      <c r="K78" s="66">
        <v>185690</v>
      </c>
      <c r="L78" s="119" t="s">
        <v>138</v>
      </c>
      <c r="M78" s="10">
        <v>25</v>
      </c>
      <c r="N78" s="21">
        <v>385</v>
      </c>
      <c r="O78" s="160">
        <f>(N78-W78)/ABS(W78)</f>
        <v>-0.11899313501144165</v>
      </c>
      <c r="P78" s="21">
        <v>44</v>
      </c>
      <c r="Q78" s="160">
        <f>(P78-Y78)/ABS(Y78)</f>
        <v>-0.22807017543859648</v>
      </c>
      <c r="R78" s="118">
        <f t="shared" si="58"/>
        <v>1.76</v>
      </c>
      <c r="S78" s="68"/>
      <c r="T78" s="66">
        <v>185690</v>
      </c>
      <c r="U78" s="119" t="s">
        <v>138</v>
      </c>
      <c r="V78" s="10">
        <v>25</v>
      </c>
      <c r="W78" s="21">
        <v>437</v>
      </c>
      <c r="X78" s="160">
        <f>(W78-AF78)/ABS(AF78)</f>
        <v>0.15915119363395225</v>
      </c>
      <c r="Y78" s="21">
        <v>57</v>
      </c>
      <c r="Z78" s="160">
        <f>(Y78-AH78)/ABS(AH78)</f>
        <v>0.35714285714285715</v>
      </c>
      <c r="AA78" s="118">
        <f t="shared" si="60"/>
        <v>2.2799999999999998</v>
      </c>
      <c r="AB78" s="68"/>
      <c r="AC78" s="66">
        <v>185690</v>
      </c>
      <c r="AD78" s="119" t="s">
        <v>138</v>
      </c>
      <c r="AE78" s="10">
        <v>25</v>
      </c>
      <c r="AF78" s="21">
        <v>377</v>
      </c>
      <c r="AG78" s="160">
        <f>(AF78-AO78)/ABS(AO78)</f>
        <v>0.13213213213213212</v>
      </c>
      <c r="AH78" s="21">
        <v>42</v>
      </c>
      <c r="AI78" s="160">
        <f>(AH78-AQ78)/ABS(AQ78)</f>
        <v>-0.27586206896551724</v>
      </c>
      <c r="AJ78" s="118">
        <f t="shared" si="14"/>
        <v>1.68</v>
      </c>
      <c r="AK78" s="119"/>
      <c r="AL78" s="10">
        <v>185690</v>
      </c>
      <c r="AM78" s="11" t="s">
        <v>43</v>
      </c>
      <c r="AN78" s="12">
        <v>25</v>
      </c>
      <c r="AO78" s="21">
        <v>333</v>
      </c>
      <c r="AP78" s="161">
        <f>(AO78-AU78)/ABS(AU78)</f>
        <v>4.716981132075472E-2</v>
      </c>
      <c r="AQ78" s="21">
        <v>58</v>
      </c>
      <c r="AR78" s="161">
        <f>(AQ78-AW78)/ABS(AW78)</f>
        <v>0.31818181818181818</v>
      </c>
      <c r="AS78" s="165">
        <f>AQ78/AN78</f>
        <v>2.3199999999999998</v>
      </c>
      <c r="AT78" s="155">
        <v>25</v>
      </c>
      <c r="AU78" s="47">
        <v>318</v>
      </c>
      <c r="AV78" s="45">
        <v>-7.2886297376093298E-2</v>
      </c>
      <c r="AW78" s="47">
        <v>44</v>
      </c>
      <c r="AX78" s="45">
        <v>0.15789473684210525</v>
      </c>
      <c r="AY78" s="171">
        <f>AW78/AT78</f>
        <v>1.76</v>
      </c>
    </row>
    <row r="79" spans="1:51" ht="13.8" thickBot="1" x14ac:dyDescent="0.3">
      <c r="A79" s="69"/>
      <c r="B79" s="69"/>
      <c r="C79" s="121" t="s">
        <v>44</v>
      </c>
      <c r="D79" s="15">
        <f>SUM(D21:D78)</f>
        <v>1756</v>
      </c>
      <c r="E79" s="13">
        <f>SUM(E21:E78)</f>
        <v>22563</v>
      </c>
      <c r="F79" s="162">
        <f>(E79-N79)/ABS(N79)</f>
        <v>-4.3129770992366409E-2</v>
      </c>
      <c r="G79" s="15">
        <f>SUM(G21:G78)</f>
        <v>3661</v>
      </c>
      <c r="H79" s="163">
        <f>(G79-P79)/ABS(P79)</f>
        <v>-7.736895161290322E-2</v>
      </c>
      <c r="I79" s="120">
        <f>G79/D79</f>
        <v>2.084851936218679</v>
      </c>
      <c r="J79" s="69"/>
      <c r="K79" s="69"/>
      <c r="L79" s="121" t="s">
        <v>44</v>
      </c>
      <c r="M79" s="15">
        <f>SUM(M21:M78)</f>
        <v>1716</v>
      </c>
      <c r="N79" s="13">
        <f>SUM(N21:N78)</f>
        <v>23580</v>
      </c>
      <c r="O79" s="162">
        <f>(N79-W79)/ABS(W79)</f>
        <v>-1.6188251001335113E-2</v>
      </c>
      <c r="P79" s="15">
        <f>SUM(P21:P78)</f>
        <v>3968</v>
      </c>
      <c r="Q79" s="163">
        <f>(P79-Y79)/ABS(Y79)</f>
        <v>2.851218247796786E-2</v>
      </c>
      <c r="R79" s="120">
        <f>P79/M79</f>
        <v>2.3123543123543122</v>
      </c>
      <c r="S79" s="69"/>
      <c r="T79" s="69"/>
      <c r="U79" s="121" t="s">
        <v>44</v>
      </c>
      <c r="V79" s="15">
        <f>SUM(V21:V78)</f>
        <v>1702</v>
      </c>
      <c r="W79" s="13">
        <f>SUM(W21:W78)</f>
        <v>23968</v>
      </c>
      <c r="X79" s="162">
        <f>(W79-AF79)/ABS(AF79)</f>
        <v>0.13986778903314787</v>
      </c>
      <c r="Y79" s="15">
        <f>SUM(Y21:Y78)</f>
        <v>3858</v>
      </c>
      <c r="Z79" s="163">
        <f>(Y79-AH79)/ABS(AH79)</f>
        <v>5.6696795398520954E-2</v>
      </c>
      <c r="AA79" s="120">
        <f>Y79/V79</f>
        <v>2.2667450058754408</v>
      </c>
      <c r="AB79" s="69"/>
      <c r="AC79" s="69"/>
      <c r="AD79" s="121" t="s">
        <v>44</v>
      </c>
      <c r="AE79" s="15">
        <f>SUM(AE21:AE78)</f>
        <v>1707</v>
      </c>
      <c r="AF79" s="13">
        <f>SUM(AF21:AF78)</f>
        <v>21027</v>
      </c>
      <c r="AG79" s="162">
        <f>(AF79-AO79)/ABS(AO79)</f>
        <v>-3.0611774468673643E-2</v>
      </c>
      <c r="AH79" s="15">
        <f>SUM(AH21:AH78)</f>
        <v>3651</v>
      </c>
      <c r="AI79" s="163">
        <f>(AH79-AQ79)/ABS(AQ79)</f>
        <v>-6.2162856408939121E-2</v>
      </c>
      <c r="AJ79" s="120">
        <f>AH79/AE79</f>
        <v>2.13884007029877</v>
      </c>
      <c r="AK79" s="121"/>
      <c r="AL79" s="13"/>
      <c r="AM79" s="14" t="s">
        <v>44</v>
      </c>
      <c r="AN79" s="15">
        <f>SUM(AN22:AN78)</f>
        <v>1666</v>
      </c>
      <c r="AO79" s="15">
        <f>SUM(AO22:AO78)</f>
        <v>21691</v>
      </c>
      <c r="AP79" s="145">
        <f>(AO79-AU79)/ABS(AU79)</f>
        <v>7.2855871006034231E-2</v>
      </c>
      <c r="AQ79" s="15">
        <f>SUM(AQ22:AQ78)</f>
        <v>3893</v>
      </c>
      <c r="AR79" s="145">
        <f>(AQ79-AW79)/ABS(AW79)</f>
        <v>8.0788450860632979E-2</v>
      </c>
      <c r="AS79" s="32">
        <f>AQ79/AN79</f>
        <v>2.3367346938775508</v>
      </c>
      <c r="AT79" s="46">
        <f>SUM(AT22:AT78)+125</f>
        <v>1646</v>
      </c>
      <c r="AU79" s="44">
        <f>SUM(AU22:AU78)+1037</f>
        <v>20218</v>
      </c>
      <c r="AV79" s="43">
        <v>-5.6159843144577754E-2</v>
      </c>
      <c r="AW79" s="44">
        <f>SUM(AW22:AW78)+131</f>
        <v>3602</v>
      </c>
      <c r="AX79" s="159">
        <v>-2.622330359556637E-2</v>
      </c>
      <c r="AY79" s="166">
        <f>AW79/AT79</f>
        <v>2.1883353584447143</v>
      </c>
    </row>
    <row r="80" spans="1:51" ht="13.8" thickBot="1" x14ac:dyDescent="0.3">
      <c r="A80" s="70" t="s">
        <v>0</v>
      </c>
      <c r="B80" s="71" t="s">
        <v>1</v>
      </c>
      <c r="C80" s="131" t="s">
        <v>2</v>
      </c>
      <c r="D80" s="59" t="s">
        <v>3</v>
      </c>
      <c r="E80" s="57" t="s">
        <v>4</v>
      </c>
      <c r="F80" s="60" t="s">
        <v>5</v>
      </c>
      <c r="G80" s="60" t="s">
        <v>45</v>
      </c>
      <c r="H80" s="61" t="s">
        <v>5</v>
      </c>
      <c r="I80" s="62" t="s">
        <v>96</v>
      </c>
      <c r="J80" s="70" t="s">
        <v>0</v>
      </c>
      <c r="K80" s="71" t="s">
        <v>1</v>
      </c>
      <c r="L80" s="131" t="s">
        <v>2</v>
      </c>
      <c r="M80" s="59" t="s">
        <v>3</v>
      </c>
      <c r="N80" s="57" t="s">
        <v>4</v>
      </c>
      <c r="O80" s="60" t="s">
        <v>5</v>
      </c>
      <c r="P80" s="60" t="s">
        <v>45</v>
      </c>
      <c r="Q80" s="61" t="s">
        <v>5</v>
      </c>
      <c r="R80" s="62" t="s">
        <v>96</v>
      </c>
      <c r="S80" s="70" t="s">
        <v>0</v>
      </c>
      <c r="T80" s="71" t="s">
        <v>1</v>
      </c>
      <c r="U80" s="131" t="s">
        <v>2</v>
      </c>
      <c r="V80" s="59" t="s">
        <v>3</v>
      </c>
      <c r="W80" s="57" t="s">
        <v>4</v>
      </c>
      <c r="X80" s="60" t="s">
        <v>5</v>
      </c>
      <c r="Y80" s="60" t="s">
        <v>45</v>
      </c>
      <c r="Z80" s="61" t="s">
        <v>5</v>
      </c>
      <c r="AA80" s="62" t="s">
        <v>96</v>
      </c>
      <c r="AB80" s="70" t="s">
        <v>0</v>
      </c>
      <c r="AC80" s="71" t="s">
        <v>1</v>
      </c>
      <c r="AD80" s="131" t="s">
        <v>2</v>
      </c>
      <c r="AE80" s="59" t="s">
        <v>3</v>
      </c>
      <c r="AF80" s="57" t="s">
        <v>4</v>
      </c>
      <c r="AG80" s="60" t="s">
        <v>5</v>
      </c>
      <c r="AH80" s="60" t="s">
        <v>45</v>
      </c>
      <c r="AI80" s="61" t="s">
        <v>5</v>
      </c>
      <c r="AJ80" s="62" t="s">
        <v>96</v>
      </c>
      <c r="AK80" s="80" t="s">
        <v>0</v>
      </c>
      <c r="AL80" s="59" t="s">
        <v>1</v>
      </c>
      <c r="AM80" s="58" t="s">
        <v>2</v>
      </c>
      <c r="AN80" s="59" t="s">
        <v>3</v>
      </c>
      <c r="AO80" s="60" t="s">
        <v>4</v>
      </c>
      <c r="AP80" s="60" t="s">
        <v>5</v>
      </c>
      <c r="AQ80" s="60" t="s">
        <v>45</v>
      </c>
      <c r="AR80" s="61" t="s">
        <v>5</v>
      </c>
      <c r="AS80" s="62" t="s">
        <v>96</v>
      </c>
      <c r="AT80" s="59" t="s">
        <v>3</v>
      </c>
      <c r="AU80" s="60" t="s">
        <v>4</v>
      </c>
      <c r="AV80" s="60" t="s">
        <v>5</v>
      </c>
      <c r="AW80" s="60" t="s">
        <v>45</v>
      </c>
      <c r="AX80" s="61" t="s">
        <v>5</v>
      </c>
      <c r="AY80" s="62" t="s">
        <v>96</v>
      </c>
    </row>
    <row r="81" spans="1:51" x14ac:dyDescent="0.25">
      <c r="A81" s="64" t="s">
        <v>46</v>
      </c>
      <c r="B81" s="65">
        <v>185327</v>
      </c>
      <c r="C81" s="116" t="s">
        <v>47</v>
      </c>
      <c r="D81" s="17">
        <v>80</v>
      </c>
      <c r="E81" s="19">
        <v>782</v>
      </c>
      <c r="F81" s="209">
        <f>(E81-N81)/ABS(N81)</f>
        <v>4.1278295605858856E-2</v>
      </c>
      <c r="G81" s="19">
        <v>128</v>
      </c>
      <c r="H81" s="105">
        <f>(G81-P81)/ABS(P81)</f>
        <v>-6.569343065693431E-2</v>
      </c>
      <c r="I81" s="173">
        <f>G81/D81</f>
        <v>1.6</v>
      </c>
      <c r="J81" s="64" t="s">
        <v>46</v>
      </c>
      <c r="K81" s="65">
        <v>185327</v>
      </c>
      <c r="L81" s="116" t="s">
        <v>47</v>
      </c>
      <c r="M81" s="17">
        <v>80</v>
      </c>
      <c r="N81" s="19">
        <v>751</v>
      </c>
      <c r="O81" s="209">
        <f>(N81-W81)/ABS(W81)</f>
        <v>-5.2980132450331126E-3</v>
      </c>
      <c r="P81" s="19">
        <v>137</v>
      </c>
      <c r="Q81" s="105">
        <f>(P81-Y81)/ABS(Y81)</f>
        <v>0.11382113821138211</v>
      </c>
      <c r="R81" s="173">
        <f t="shared" ref="R81" si="62">P81/M81</f>
        <v>1.7124999999999999</v>
      </c>
      <c r="S81" s="64" t="s">
        <v>46</v>
      </c>
      <c r="T81" s="65">
        <v>185327</v>
      </c>
      <c r="U81" s="116" t="s">
        <v>47</v>
      </c>
      <c r="V81" s="17">
        <v>80</v>
      </c>
      <c r="W81" s="19">
        <v>755</v>
      </c>
      <c r="X81" s="135">
        <f>(W81-AF81)/ABS(AF81)</f>
        <v>4.7156726768377254E-2</v>
      </c>
      <c r="Y81" s="19">
        <v>123</v>
      </c>
      <c r="Z81" s="105">
        <f>(Y81-AH81)/ABS(AH81)</f>
        <v>0.20588235294117646</v>
      </c>
      <c r="AA81" s="173">
        <f t="shared" ref="AA81" si="63">Y81/V81</f>
        <v>1.5375000000000001</v>
      </c>
      <c r="AB81" s="64" t="s">
        <v>46</v>
      </c>
      <c r="AC81" s="65">
        <v>185327</v>
      </c>
      <c r="AD81" s="116" t="s">
        <v>47</v>
      </c>
      <c r="AE81" s="17">
        <v>80</v>
      </c>
      <c r="AF81" s="19">
        <v>721</v>
      </c>
      <c r="AG81" s="135">
        <f>(AF81-AO81)/ABS(AO81)</f>
        <v>-5.131578947368421E-2</v>
      </c>
      <c r="AH81" s="19">
        <v>102</v>
      </c>
      <c r="AI81" s="105">
        <f>(AH81-AQ81)/ABS(AQ81)</f>
        <v>-2.8571428571428571E-2</v>
      </c>
      <c r="AJ81" s="173">
        <f t="shared" ref="AJ81:AJ105" si="64">AH81/AE81</f>
        <v>1.2749999999999999</v>
      </c>
      <c r="AK81" s="85" t="s">
        <v>46</v>
      </c>
      <c r="AL81" s="2">
        <v>185327</v>
      </c>
      <c r="AM81" s="18" t="s">
        <v>47</v>
      </c>
      <c r="AN81" s="2">
        <v>80</v>
      </c>
      <c r="AO81" s="19">
        <v>760</v>
      </c>
      <c r="AP81" s="3">
        <f t="shared" ref="AP81:AP89" si="65">(AO81-AU81)/ABS(AU81)</f>
        <v>0.1377245508982036</v>
      </c>
      <c r="AQ81" s="19">
        <v>105</v>
      </c>
      <c r="AR81" s="3">
        <f t="shared" ref="AR81:AR89" si="66">(AQ81-AW81)/ABS(AW81)</f>
        <v>0.26506024096385544</v>
      </c>
      <c r="AS81" s="31">
        <f t="shared" ref="AS81:AS89" si="67">AQ81/AN81</f>
        <v>1.3125</v>
      </c>
      <c r="AT81" s="2">
        <v>80</v>
      </c>
      <c r="AU81" s="19">
        <v>668</v>
      </c>
      <c r="AV81" s="3">
        <v>0.14188034188034188</v>
      </c>
      <c r="AW81" s="19">
        <v>83</v>
      </c>
      <c r="AX81" s="82">
        <v>-7.7777777777777779E-2</v>
      </c>
      <c r="AY81" s="31">
        <f t="shared" ref="AY81:AY100" si="68">AW81/AT81</f>
        <v>1.0375000000000001</v>
      </c>
    </row>
    <row r="82" spans="1:51" hidden="1" x14ac:dyDescent="0.25">
      <c r="A82" s="65"/>
      <c r="B82" s="122">
        <v>185845</v>
      </c>
      <c r="C82" s="128" t="s">
        <v>48</v>
      </c>
      <c r="D82" s="34"/>
      <c r="E82" s="42"/>
      <c r="F82" s="210"/>
      <c r="G82" s="42"/>
      <c r="H82" s="92" t="s">
        <v>103</v>
      </c>
      <c r="I82" s="97"/>
      <c r="J82" s="65"/>
      <c r="K82" s="122">
        <v>185845</v>
      </c>
      <c r="L82" s="128" t="s">
        <v>48</v>
      </c>
      <c r="M82" s="34"/>
      <c r="N82" s="42"/>
      <c r="O82" s="210"/>
      <c r="P82" s="42"/>
      <c r="Q82" s="92" t="s">
        <v>103</v>
      </c>
      <c r="R82" s="97"/>
      <c r="S82" s="65"/>
      <c r="T82" s="122">
        <v>185845</v>
      </c>
      <c r="U82" s="128" t="s">
        <v>48</v>
      </c>
      <c r="V82" s="34"/>
      <c r="W82" s="42"/>
      <c r="X82" s="92"/>
      <c r="Y82" s="42"/>
      <c r="Z82" s="92" t="s">
        <v>103</v>
      </c>
      <c r="AA82" s="97"/>
      <c r="AB82" s="65"/>
      <c r="AC82" s="122">
        <v>185845</v>
      </c>
      <c r="AD82" s="128" t="s">
        <v>48</v>
      </c>
      <c r="AE82" s="34"/>
      <c r="AF82" s="42"/>
      <c r="AG82" s="92"/>
      <c r="AH82" s="42"/>
      <c r="AI82" s="92" t="s">
        <v>103</v>
      </c>
      <c r="AJ82" s="97"/>
      <c r="AK82" s="86"/>
      <c r="AL82" s="6">
        <v>185845</v>
      </c>
      <c r="AM82" s="5" t="s">
        <v>48</v>
      </c>
      <c r="AN82" s="6">
        <v>50</v>
      </c>
      <c r="AO82" s="20">
        <v>849</v>
      </c>
      <c r="AP82" s="3">
        <f t="shared" si="65"/>
        <v>1.1918951132300357E-2</v>
      </c>
      <c r="AQ82" s="20">
        <v>104</v>
      </c>
      <c r="AR82" s="3">
        <f t="shared" si="66"/>
        <v>2.9702970297029702E-2</v>
      </c>
      <c r="AS82" s="31">
        <f t="shared" si="67"/>
        <v>2.08</v>
      </c>
      <c r="AT82" s="6">
        <v>50</v>
      </c>
      <c r="AU82" s="20">
        <v>839</v>
      </c>
      <c r="AV82" s="8">
        <v>2.192448233861145E-2</v>
      </c>
      <c r="AW82" s="20">
        <v>101</v>
      </c>
      <c r="AX82" s="9">
        <v>-7.3394495412844041E-2</v>
      </c>
      <c r="AY82" s="31">
        <f t="shared" si="68"/>
        <v>2.02</v>
      </c>
    </row>
    <row r="83" spans="1:51" x14ac:dyDescent="0.25">
      <c r="A83" s="65"/>
      <c r="B83" s="65">
        <v>185856</v>
      </c>
      <c r="C83" s="117" t="s">
        <v>49</v>
      </c>
      <c r="D83" s="4">
        <v>25</v>
      </c>
      <c r="E83" s="20">
        <v>398</v>
      </c>
      <c r="F83" s="209">
        <f>(E83-N83)/ABS(N83)</f>
        <v>9.9447513812154692E-2</v>
      </c>
      <c r="G83" s="20">
        <v>39</v>
      </c>
      <c r="H83" s="105">
        <f>(G83-P83)/ABS(P83)</f>
        <v>-4.878048780487805E-2</v>
      </c>
      <c r="I83" s="97">
        <f>G83/D83</f>
        <v>1.56</v>
      </c>
      <c r="J83" s="65"/>
      <c r="K83" s="65">
        <v>185856</v>
      </c>
      <c r="L83" s="117" t="s">
        <v>49</v>
      </c>
      <c r="M83" s="4">
        <v>25</v>
      </c>
      <c r="N83" s="20">
        <v>362</v>
      </c>
      <c r="O83" s="209">
        <f>(N83-W83)/ABS(W83)</f>
        <v>0.17915309446254071</v>
      </c>
      <c r="P83" s="20">
        <v>41</v>
      </c>
      <c r="Q83" s="105">
        <f>(P83-Y83)/ABS(Y83)</f>
        <v>0.28125</v>
      </c>
      <c r="R83" s="97">
        <f t="shared" ref="R83:R86" si="69">P83/M83</f>
        <v>1.64</v>
      </c>
      <c r="S83" s="65"/>
      <c r="T83" s="65">
        <v>185856</v>
      </c>
      <c r="U83" s="117" t="s">
        <v>49</v>
      </c>
      <c r="V83" s="4">
        <v>20</v>
      </c>
      <c r="W83" s="20">
        <v>307</v>
      </c>
      <c r="X83" s="135">
        <f>(W83-AF83)/ABS(AF83)</f>
        <v>0.12867647058823528</v>
      </c>
      <c r="Y83" s="20">
        <v>32</v>
      </c>
      <c r="Z83" s="105">
        <f>(Y83-AH83)/ABS(AH83)</f>
        <v>0</v>
      </c>
      <c r="AA83" s="97">
        <f t="shared" ref="AA83:AA86" si="70">Y83/V83</f>
        <v>1.6</v>
      </c>
      <c r="AB83" s="65"/>
      <c r="AC83" s="65">
        <v>185856</v>
      </c>
      <c r="AD83" s="117" t="s">
        <v>49</v>
      </c>
      <c r="AE83" s="4">
        <v>20</v>
      </c>
      <c r="AF83" s="20">
        <v>272</v>
      </c>
      <c r="AG83" s="135">
        <f>(AF83-AO83)/ABS(AO83)</f>
        <v>7.5098814229249009E-2</v>
      </c>
      <c r="AH83" s="20">
        <v>32</v>
      </c>
      <c r="AI83" s="105">
        <f>(AH83-AQ83)/ABS(AQ83)</f>
        <v>0.33333333333333331</v>
      </c>
      <c r="AJ83" s="97">
        <f t="shared" si="64"/>
        <v>1.6</v>
      </c>
      <c r="AK83" s="86"/>
      <c r="AL83" s="6">
        <v>185856</v>
      </c>
      <c r="AM83" s="5" t="s">
        <v>49</v>
      </c>
      <c r="AN83" s="6">
        <v>20</v>
      </c>
      <c r="AO83" s="20">
        <v>253</v>
      </c>
      <c r="AP83" s="3">
        <f t="shared" si="65"/>
        <v>-5.5970149253731345E-2</v>
      </c>
      <c r="AQ83" s="20">
        <v>24</v>
      </c>
      <c r="AR83" s="3">
        <f t="shared" si="66"/>
        <v>-0.27272727272727271</v>
      </c>
      <c r="AS83" s="31">
        <f t="shared" si="67"/>
        <v>1.2</v>
      </c>
      <c r="AT83" s="6">
        <v>25</v>
      </c>
      <c r="AU83" s="20">
        <v>268</v>
      </c>
      <c r="AV83" s="8">
        <v>0.12605042016806722</v>
      </c>
      <c r="AW83" s="20">
        <v>33</v>
      </c>
      <c r="AX83" s="9">
        <v>6.4516129032258063E-2</v>
      </c>
      <c r="AY83" s="31">
        <f t="shared" si="68"/>
        <v>1.32</v>
      </c>
    </row>
    <row r="84" spans="1:51" x14ac:dyDescent="0.25">
      <c r="A84" s="65"/>
      <c r="B84" s="65">
        <v>185707</v>
      </c>
      <c r="C84" s="117" t="s">
        <v>50</v>
      </c>
      <c r="D84" s="4">
        <v>68</v>
      </c>
      <c r="E84" s="20">
        <v>797</v>
      </c>
      <c r="F84" s="209">
        <f>(E84-N84)/ABS(N84)</f>
        <v>-2.567237163814181E-2</v>
      </c>
      <c r="G84" s="20">
        <v>148</v>
      </c>
      <c r="H84" s="105">
        <f>(G84-P84)/ABS(P84)</f>
        <v>2.7777777777777776E-2</v>
      </c>
      <c r="I84" s="97">
        <f>G84/D84</f>
        <v>2.1764705882352939</v>
      </c>
      <c r="J84" s="65"/>
      <c r="K84" s="65">
        <v>185707</v>
      </c>
      <c r="L84" s="117" t="s">
        <v>50</v>
      </c>
      <c r="M84" s="4">
        <v>65</v>
      </c>
      <c r="N84" s="20">
        <v>818</v>
      </c>
      <c r="O84" s="209">
        <f>(N84-W84)/ABS(W84)</f>
        <v>0.12983425414364641</v>
      </c>
      <c r="P84" s="20">
        <v>144</v>
      </c>
      <c r="Q84" s="105">
        <f>(P84-Y84)/ABS(Y84)</f>
        <v>6.993006993006993E-3</v>
      </c>
      <c r="R84" s="97">
        <f t="shared" si="69"/>
        <v>2.2153846153846155</v>
      </c>
      <c r="S84" s="65"/>
      <c r="T84" s="65">
        <v>185707</v>
      </c>
      <c r="U84" s="117" t="s">
        <v>50</v>
      </c>
      <c r="V84" s="4">
        <v>65</v>
      </c>
      <c r="W84" s="20">
        <v>724</v>
      </c>
      <c r="X84" s="135">
        <f>(W84-AF84)/ABS(AF84)</f>
        <v>-4.61133069828722E-2</v>
      </c>
      <c r="Y84" s="20">
        <v>143</v>
      </c>
      <c r="Z84" s="105">
        <f>(Y84-AH84)/ABS(AH84)</f>
        <v>0.25438596491228072</v>
      </c>
      <c r="AA84" s="97">
        <f t="shared" si="70"/>
        <v>2.2000000000000002</v>
      </c>
      <c r="AB84" s="65"/>
      <c r="AC84" s="65">
        <v>185707</v>
      </c>
      <c r="AD84" s="117" t="s">
        <v>50</v>
      </c>
      <c r="AE84" s="4">
        <v>63</v>
      </c>
      <c r="AF84" s="20">
        <v>759</v>
      </c>
      <c r="AG84" s="135">
        <f>(AF84-AO84)/ABS(AO84)</f>
        <v>-4.6482412060301508E-2</v>
      </c>
      <c r="AH84" s="20">
        <v>114</v>
      </c>
      <c r="AI84" s="105">
        <f>(AH84-AQ84)/ABS(AQ84)</f>
        <v>-0.15555555555555556</v>
      </c>
      <c r="AJ84" s="97">
        <f t="shared" si="64"/>
        <v>1.8095238095238095</v>
      </c>
      <c r="AK84" s="86"/>
      <c r="AL84" s="6">
        <v>185707</v>
      </c>
      <c r="AM84" s="5" t="s">
        <v>50</v>
      </c>
      <c r="AN84" s="6">
        <v>63</v>
      </c>
      <c r="AO84" s="20">
        <v>796</v>
      </c>
      <c r="AP84" s="3">
        <f t="shared" si="65"/>
        <v>-3.1630170316301706E-2</v>
      </c>
      <c r="AQ84" s="20">
        <v>135</v>
      </c>
      <c r="AR84" s="3">
        <f t="shared" si="66"/>
        <v>-7.5342465753424653E-2</v>
      </c>
      <c r="AS84" s="31">
        <f t="shared" si="67"/>
        <v>2.1428571428571428</v>
      </c>
      <c r="AT84" s="6">
        <v>63</v>
      </c>
      <c r="AU84" s="20">
        <v>822</v>
      </c>
      <c r="AV84" s="8">
        <v>0.21597633136094674</v>
      </c>
      <c r="AW84" s="20">
        <v>146</v>
      </c>
      <c r="AX84" s="9">
        <v>0.32727272727272727</v>
      </c>
      <c r="AY84" s="31">
        <f t="shared" si="68"/>
        <v>2.3174603174603177</v>
      </c>
    </row>
    <row r="85" spans="1:51" x14ac:dyDescent="0.25">
      <c r="A85" s="65"/>
      <c r="B85" s="65">
        <v>185857</v>
      </c>
      <c r="C85" s="117" t="s">
        <v>139</v>
      </c>
      <c r="D85" s="4">
        <v>85</v>
      </c>
      <c r="E85" s="20">
        <v>837</v>
      </c>
      <c r="F85" s="209">
        <f>(E85-N85)/ABS(N85)</f>
        <v>5.8154235145385591E-2</v>
      </c>
      <c r="G85" s="20">
        <v>155</v>
      </c>
      <c r="H85" s="105">
        <f>(G85-P85)/ABS(P85)</f>
        <v>0.27049180327868855</v>
      </c>
      <c r="I85" s="97">
        <f>G85/D85</f>
        <v>1.8235294117647058</v>
      </c>
      <c r="J85" s="65"/>
      <c r="K85" s="65">
        <v>185857</v>
      </c>
      <c r="L85" s="117" t="s">
        <v>139</v>
      </c>
      <c r="M85" s="4">
        <v>85</v>
      </c>
      <c r="N85" s="20">
        <v>791</v>
      </c>
      <c r="O85" s="209">
        <f>(N85-W85)/ABS(W85)</f>
        <v>7.6433121019108281E-3</v>
      </c>
      <c r="P85" s="20">
        <v>122</v>
      </c>
      <c r="Q85" s="105">
        <f>(P85-Y85)/ABS(Y85)</f>
        <v>-0.10294117647058823</v>
      </c>
      <c r="R85" s="97">
        <f t="shared" si="69"/>
        <v>1.4352941176470588</v>
      </c>
      <c r="S85" s="65"/>
      <c r="T85" s="65">
        <v>185857</v>
      </c>
      <c r="U85" s="117" t="s">
        <v>139</v>
      </c>
      <c r="V85" s="4">
        <v>75</v>
      </c>
      <c r="W85" s="20">
        <v>785</v>
      </c>
      <c r="X85" s="135">
        <f>(W85-AF85)/ABS(AF85)</f>
        <v>4.3882978723404256E-2</v>
      </c>
      <c r="Y85" s="20">
        <v>136</v>
      </c>
      <c r="Z85" s="105">
        <f>(Y85-AH85)/ABS(AH85)</f>
        <v>-2.8571428571428571E-2</v>
      </c>
      <c r="AA85" s="97">
        <f t="shared" si="70"/>
        <v>1.8133333333333332</v>
      </c>
      <c r="AB85" s="65"/>
      <c r="AC85" s="65">
        <v>185857</v>
      </c>
      <c r="AD85" s="117" t="s">
        <v>139</v>
      </c>
      <c r="AE85" s="4">
        <v>75</v>
      </c>
      <c r="AF85" s="20">
        <v>752</v>
      </c>
      <c r="AG85" s="135">
        <f>(AF85-AO85)/ABS(AO85)</f>
        <v>0.10263929618768329</v>
      </c>
      <c r="AH85" s="20">
        <v>140</v>
      </c>
      <c r="AI85" s="105">
        <f>(AH85-AQ85)/ABS(AQ85)</f>
        <v>0.25</v>
      </c>
      <c r="AJ85" s="97">
        <f t="shared" si="64"/>
        <v>1.8666666666666667</v>
      </c>
      <c r="AK85" s="86"/>
      <c r="AL85" s="6">
        <v>185857</v>
      </c>
      <c r="AM85" s="5" t="s">
        <v>51</v>
      </c>
      <c r="AN85" s="6">
        <v>70</v>
      </c>
      <c r="AO85" s="20">
        <v>682</v>
      </c>
      <c r="AP85" s="3">
        <f t="shared" si="65"/>
        <v>8.4260731319554846E-2</v>
      </c>
      <c r="AQ85" s="20">
        <v>112</v>
      </c>
      <c r="AR85" s="3">
        <f t="shared" si="66"/>
        <v>0.15463917525773196</v>
      </c>
      <c r="AS85" s="31">
        <f t="shared" si="67"/>
        <v>1.6</v>
      </c>
      <c r="AT85" s="6">
        <v>75</v>
      </c>
      <c r="AU85" s="20">
        <v>629</v>
      </c>
      <c r="AV85" s="8">
        <v>6.6101694915254236E-2</v>
      </c>
      <c r="AW85" s="20">
        <v>97</v>
      </c>
      <c r="AX85" s="9">
        <v>0.14117647058823529</v>
      </c>
      <c r="AY85" s="31">
        <f t="shared" si="68"/>
        <v>1.2933333333333332</v>
      </c>
    </row>
    <row r="86" spans="1:51" x14ac:dyDescent="0.25">
      <c r="A86" s="65"/>
      <c r="B86" s="65">
        <v>185858</v>
      </c>
      <c r="C86" s="117" t="s">
        <v>52</v>
      </c>
      <c r="D86" s="4">
        <v>75</v>
      </c>
      <c r="E86" s="20">
        <v>772</v>
      </c>
      <c r="F86" s="209">
        <f>(E86-N86)/ABS(N86)</f>
        <v>0.10601719197707736</v>
      </c>
      <c r="G86" s="20">
        <v>167</v>
      </c>
      <c r="H86" s="105">
        <f>(G86-P86)/ABS(P86)</f>
        <v>0.16783216783216784</v>
      </c>
      <c r="I86" s="97">
        <f>G86/D86</f>
        <v>2.2266666666666666</v>
      </c>
      <c r="J86" s="65"/>
      <c r="K86" s="65">
        <v>185858</v>
      </c>
      <c r="L86" s="117" t="s">
        <v>52</v>
      </c>
      <c r="M86" s="4">
        <v>60</v>
      </c>
      <c r="N86" s="20">
        <v>698</v>
      </c>
      <c r="O86" s="209">
        <f>(N86-W86)/ABS(W86)</f>
        <v>0.2332155477031802</v>
      </c>
      <c r="P86" s="20">
        <v>143</v>
      </c>
      <c r="Q86" s="105">
        <f>(P86-Y86)/ABS(Y86)</f>
        <v>0.45918367346938777</v>
      </c>
      <c r="R86" s="97">
        <f t="shared" si="69"/>
        <v>2.3833333333333333</v>
      </c>
      <c r="S86" s="65"/>
      <c r="T86" s="65">
        <v>185858</v>
      </c>
      <c r="U86" s="117" t="s">
        <v>52</v>
      </c>
      <c r="V86" s="4">
        <v>50</v>
      </c>
      <c r="W86" s="20">
        <v>566</v>
      </c>
      <c r="X86" s="135">
        <f>(W86-AF86)/ABS(AF86)</f>
        <v>0.19661733615221988</v>
      </c>
      <c r="Y86" s="20">
        <v>98</v>
      </c>
      <c r="Z86" s="105">
        <f>(Y86-AH86)/ABS(AH86)</f>
        <v>0.18072289156626506</v>
      </c>
      <c r="AA86" s="97">
        <f t="shared" si="70"/>
        <v>1.96</v>
      </c>
      <c r="AB86" s="65"/>
      <c r="AC86" s="65">
        <v>185858</v>
      </c>
      <c r="AD86" s="117" t="s">
        <v>52</v>
      </c>
      <c r="AE86" s="4">
        <v>45</v>
      </c>
      <c r="AF86" s="20">
        <v>473</v>
      </c>
      <c r="AG86" s="135">
        <f>(AF86-AO86)/ABS(AO86)</f>
        <v>5.8165548098434001E-2</v>
      </c>
      <c r="AH86" s="20">
        <v>83</v>
      </c>
      <c r="AI86" s="105">
        <f>(AH86-AQ86)/ABS(AQ86)</f>
        <v>0.18571428571428572</v>
      </c>
      <c r="AJ86" s="97">
        <f t="shared" si="64"/>
        <v>1.8444444444444446</v>
      </c>
      <c r="AK86" s="86"/>
      <c r="AL86" s="6">
        <v>185858</v>
      </c>
      <c r="AM86" s="5" t="s">
        <v>52</v>
      </c>
      <c r="AN86" s="6">
        <v>40</v>
      </c>
      <c r="AO86" s="20">
        <v>447</v>
      </c>
      <c r="AP86" s="3">
        <f t="shared" si="65"/>
        <v>0.27350427350427353</v>
      </c>
      <c r="AQ86" s="20">
        <v>70</v>
      </c>
      <c r="AR86" s="3">
        <f t="shared" si="66"/>
        <v>0.25</v>
      </c>
      <c r="AS86" s="31">
        <f t="shared" si="67"/>
        <v>1.75</v>
      </c>
      <c r="AT86" s="6">
        <v>50</v>
      </c>
      <c r="AU86" s="20">
        <v>351</v>
      </c>
      <c r="AV86" s="8">
        <v>5.7306590257879654E-3</v>
      </c>
      <c r="AW86" s="20">
        <v>56</v>
      </c>
      <c r="AX86" s="9">
        <v>-9.6774193548387094E-2</v>
      </c>
      <c r="AY86" s="31">
        <f t="shared" si="68"/>
        <v>1.1200000000000001</v>
      </c>
    </row>
    <row r="87" spans="1:51" hidden="1" x14ac:dyDescent="0.25">
      <c r="A87" s="65"/>
      <c r="B87" s="122">
        <v>185395</v>
      </c>
      <c r="C87" s="128" t="s">
        <v>53</v>
      </c>
      <c r="D87" s="4"/>
      <c r="E87" s="20"/>
      <c r="F87" s="211"/>
      <c r="G87" s="20"/>
      <c r="H87" s="92" t="s">
        <v>103</v>
      </c>
      <c r="I87" s="97"/>
      <c r="J87" s="65"/>
      <c r="K87" s="122">
        <v>185395</v>
      </c>
      <c r="L87" s="128" t="s">
        <v>53</v>
      </c>
      <c r="M87" s="4"/>
      <c r="N87" s="20"/>
      <c r="O87" s="211"/>
      <c r="P87" s="20"/>
      <c r="Q87" s="92" t="s">
        <v>103</v>
      </c>
      <c r="R87" s="97"/>
      <c r="S87" s="65"/>
      <c r="T87" s="122">
        <v>185395</v>
      </c>
      <c r="U87" s="128" t="s">
        <v>53</v>
      </c>
      <c r="V87" s="4"/>
      <c r="W87" s="20"/>
      <c r="X87" s="90"/>
      <c r="Y87" s="20"/>
      <c r="Z87" s="92" t="s">
        <v>103</v>
      </c>
      <c r="AA87" s="97"/>
      <c r="AB87" s="65"/>
      <c r="AC87" s="122">
        <v>185395</v>
      </c>
      <c r="AD87" s="128" t="s">
        <v>53</v>
      </c>
      <c r="AE87" s="4"/>
      <c r="AF87" s="20"/>
      <c r="AG87" s="90"/>
      <c r="AH87" s="20"/>
      <c r="AI87" s="92" t="s">
        <v>103</v>
      </c>
      <c r="AJ87" s="97"/>
      <c r="AK87" s="86"/>
      <c r="AL87" s="6">
        <v>185395</v>
      </c>
      <c r="AM87" s="5" t="s">
        <v>53</v>
      </c>
      <c r="AN87" s="6">
        <v>125</v>
      </c>
      <c r="AO87" s="20">
        <v>877</v>
      </c>
      <c r="AP87" s="3">
        <f t="shared" si="65"/>
        <v>8.8089330024813894E-2</v>
      </c>
      <c r="AQ87" s="20">
        <v>174</v>
      </c>
      <c r="AR87" s="3">
        <f t="shared" si="66"/>
        <v>-3.3333333333333333E-2</v>
      </c>
      <c r="AS87" s="31">
        <f t="shared" si="67"/>
        <v>1.3919999999999999</v>
      </c>
      <c r="AT87" s="6">
        <v>110</v>
      </c>
      <c r="AU87" s="20">
        <v>806</v>
      </c>
      <c r="AV87" s="8">
        <v>7.0385126162018599E-2</v>
      </c>
      <c r="AW87" s="20">
        <v>180</v>
      </c>
      <c r="AX87" s="9">
        <v>5.8823529411764705E-2</v>
      </c>
      <c r="AY87" s="31">
        <f t="shared" si="68"/>
        <v>1.6363636363636365</v>
      </c>
    </row>
    <row r="88" spans="1:51" hidden="1" x14ac:dyDescent="0.25">
      <c r="A88" s="65"/>
      <c r="B88" s="122">
        <v>185226</v>
      </c>
      <c r="C88" s="128" t="s">
        <v>54</v>
      </c>
      <c r="D88" s="4"/>
      <c r="E88" s="20"/>
      <c r="F88" s="211"/>
      <c r="G88" s="20"/>
      <c r="H88" s="92" t="s">
        <v>103</v>
      </c>
      <c r="I88" s="97"/>
      <c r="J88" s="65"/>
      <c r="K88" s="122">
        <v>185226</v>
      </c>
      <c r="L88" s="128" t="s">
        <v>54</v>
      </c>
      <c r="M88" s="4"/>
      <c r="N88" s="20"/>
      <c r="O88" s="211"/>
      <c r="P88" s="20"/>
      <c r="Q88" s="92" t="s">
        <v>103</v>
      </c>
      <c r="R88" s="97"/>
      <c r="S88" s="65"/>
      <c r="T88" s="122">
        <v>185226</v>
      </c>
      <c r="U88" s="128" t="s">
        <v>54</v>
      </c>
      <c r="V88" s="4"/>
      <c r="W88" s="20"/>
      <c r="X88" s="90"/>
      <c r="Y88" s="20"/>
      <c r="Z88" s="92" t="s">
        <v>103</v>
      </c>
      <c r="AA88" s="97"/>
      <c r="AB88" s="65"/>
      <c r="AC88" s="122">
        <v>185226</v>
      </c>
      <c r="AD88" s="128" t="s">
        <v>54</v>
      </c>
      <c r="AE88" s="4"/>
      <c r="AF88" s="20"/>
      <c r="AG88" s="90"/>
      <c r="AH88" s="20"/>
      <c r="AI88" s="92" t="s">
        <v>103</v>
      </c>
      <c r="AJ88" s="97"/>
      <c r="AK88" s="86"/>
      <c r="AL88" s="6">
        <v>185226</v>
      </c>
      <c r="AM88" s="5" t="s">
        <v>54</v>
      </c>
      <c r="AN88" s="6">
        <v>5</v>
      </c>
      <c r="AO88" s="20">
        <v>67</v>
      </c>
      <c r="AP88" s="3">
        <f t="shared" si="65"/>
        <v>-6.9444444444444448E-2</v>
      </c>
      <c r="AQ88" s="20">
        <v>7</v>
      </c>
      <c r="AR88" s="3">
        <f t="shared" si="66"/>
        <v>1.3333333333333333</v>
      </c>
      <c r="AS88" s="31">
        <f t="shared" si="67"/>
        <v>1.4</v>
      </c>
      <c r="AT88" s="6">
        <v>8</v>
      </c>
      <c r="AU88" s="20">
        <v>72</v>
      </c>
      <c r="AV88" s="8">
        <v>-0.12195121951219512</v>
      </c>
      <c r="AW88" s="20">
        <v>3</v>
      </c>
      <c r="AX88" s="9">
        <v>-0.5</v>
      </c>
      <c r="AY88" s="31">
        <f t="shared" si="68"/>
        <v>0.375</v>
      </c>
    </row>
    <row r="89" spans="1:51" hidden="1" x14ac:dyDescent="0.25">
      <c r="A89" s="65"/>
      <c r="B89" s="122">
        <v>185829</v>
      </c>
      <c r="C89" s="128" t="s">
        <v>55</v>
      </c>
      <c r="D89" s="4"/>
      <c r="E89" s="20"/>
      <c r="F89" s="211"/>
      <c r="G89" s="20"/>
      <c r="H89" s="92" t="s">
        <v>103</v>
      </c>
      <c r="I89" s="97"/>
      <c r="J89" s="65"/>
      <c r="K89" s="122">
        <v>185829</v>
      </c>
      <c r="L89" s="128" t="s">
        <v>55</v>
      </c>
      <c r="M89" s="4"/>
      <c r="N89" s="20"/>
      <c r="O89" s="211"/>
      <c r="P89" s="20"/>
      <c r="Q89" s="92" t="s">
        <v>103</v>
      </c>
      <c r="R89" s="97"/>
      <c r="S89" s="65"/>
      <c r="T89" s="122">
        <v>185829</v>
      </c>
      <c r="U89" s="128" t="s">
        <v>55</v>
      </c>
      <c r="V89" s="4"/>
      <c r="W89" s="20"/>
      <c r="X89" s="90"/>
      <c r="Y89" s="20"/>
      <c r="Z89" s="92" t="s">
        <v>103</v>
      </c>
      <c r="AA89" s="97"/>
      <c r="AB89" s="65"/>
      <c r="AC89" s="122">
        <v>185829</v>
      </c>
      <c r="AD89" s="128" t="s">
        <v>55</v>
      </c>
      <c r="AE89" s="4"/>
      <c r="AF89" s="20"/>
      <c r="AG89" s="90"/>
      <c r="AH89" s="20"/>
      <c r="AI89" s="92" t="s">
        <v>103</v>
      </c>
      <c r="AJ89" s="97"/>
      <c r="AK89" s="86"/>
      <c r="AL89" s="6">
        <v>185829</v>
      </c>
      <c r="AM89" s="5" t="s">
        <v>55</v>
      </c>
      <c r="AN89" s="6">
        <v>15</v>
      </c>
      <c r="AO89" s="20">
        <v>226</v>
      </c>
      <c r="AP89" s="3">
        <f t="shared" si="65"/>
        <v>0.59154929577464788</v>
      </c>
      <c r="AQ89" s="20">
        <v>20</v>
      </c>
      <c r="AR89" s="3">
        <f t="shared" si="66"/>
        <v>0.42857142857142855</v>
      </c>
      <c r="AS89" s="31">
        <f t="shared" si="67"/>
        <v>1.3333333333333333</v>
      </c>
      <c r="AT89" s="6">
        <v>10</v>
      </c>
      <c r="AU89" s="20">
        <v>142</v>
      </c>
      <c r="AV89" s="8">
        <v>-0.20670391061452514</v>
      </c>
      <c r="AW89" s="20">
        <v>14</v>
      </c>
      <c r="AX89" s="9">
        <v>-0.5</v>
      </c>
      <c r="AY89" s="31">
        <f t="shared" si="68"/>
        <v>1.4</v>
      </c>
    </row>
    <row r="90" spans="1:51" hidden="1" x14ac:dyDescent="0.25">
      <c r="A90" s="65"/>
      <c r="B90" s="122">
        <v>185224</v>
      </c>
      <c r="C90" s="128" t="s">
        <v>56</v>
      </c>
      <c r="D90" s="78"/>
      <c r="E90" s="79"/>
      <c r="F90" s="212"/>
      <c r="G90" s="79"/>
      <c r="H90" s="92" t="s">
        <v>103</v>
      </c>
      <c r="I90" s="98"/>
      <c r="J90" s="65"/>
      <c r="K90" s="122">
        <v>185224</v>
      </c>
      <c r="L90" s="128" t="s">
        <v>56</v>
      </c>
      <c r="M90" s="78"/>
      <c r="N90" s="79"/>
      <c r="O90" s="212"/>
      <c r="P90" s="79"/>
      <c r="Q90" s="92" t="s">
        <v>103</v>
      </c>
      <c r="R90" s="98"/>
      <c r="S90" s="65"/>
      <c r="T90" s="122">
        <v>185224</v>
      </c>
      <c r="U90" s="128" t="s">
        <v>56</v>
      </c>
      <c r="V90" s="78"/>
      <c r="W90" s="79"/>
      <c r="X90" s="93"/>
      <c r="Y90" s="79"/>
      <c r="Z90" s="92" t="s">
        <v>103</v>
      </c>
      <c r="AA90" s="98"/>
      <c r="AB90" s="65"/>
      <c r="AC90" s="122">
        <v>185224</v>
      </c>
      <c r="AD90" s="128" t="s">
        <v>56</v>
      </c>
      <c r="AE90" s="78"/>
      <c r="AF90" s="79"/>
      <c r="AG90" s="93"/>
      <c r="AH90" s="79"/>
      <c r="AI90" s="92" t="s">
        <v>103</v>
      </c>
      <c r="AJ90" s="98"/>
      <c r="AK90" s="87"/>
      <c r="AL90" s="36">
        <v>185224</v>
      </c>
      <c r="AM90" s="35" t="s">
        <v>56</v>
      </c>
      <c r="AN90" s="36"/>
      <c r="AO90" s="42"/>
      <c r="AP90" s="38"/>
      <c r="AQ90" s="42"/>
      <c r="AR90" s="39" t="s">
        <v>103</v>
      </c>
      <c r="AS90" s="31"/>
      <c r="AT90" s="6">
        <v>8</v>
      </c>
      <c r="AU90" s="20">
        <v>139</v>
      </c>
      <c r="AV90" s="8">
        <v>3.7313432835820892E-2</v>
      </c>
      <c r="AW90" s="20">
        <v>18</v>
      </c>
      <c r="AX90" s="9">
        <v>5.8823529411764705E-2</v>
      </c>
      <c r="AY90" s="31">
        <f t="shared" si="68"/>
        <v>2.25</v>
      </c>
    </row>
    <row r="91" spans="1:51" hidden="1" x14ac:dyDescent="0.25">
      <c r="A91" s="65"/>
      <c r="B91" s="122">
        <v>185832</v>
      </c>
      <c r="C91" s="128" t="s">
        <v>57</v>
      </c>
      <c r="D91" s="4"/>
      <c r="E91" s="20"/>
      <c r="F91" s="211"/>
      <c r="G91" s="20"/>
      <c r="H91" s="92" t="s">
        <v>103</v>
      </c>
      <c r="I91" s="97"/>
      <c r="J91" s="65"/>
      <c r="K91" s="122">
        <v>185832</v>
      </c>
      <c r="L91" s="128" t="s">
        <v>57</v>
      </c>
      <c r="M91" s="4"/>
      <c r="N91" s="20"/>
      <c r="O91" s="211"/>
      <c r="P91" s="20"/>
      <c r="Q91" s="92" t="s">
        <v>103</v>
      </c>
      <c r="R91" s="97"/>
      <c r="S91" s="65"/>
      <c r="T91" s="122">
        <v>185832</v>
      </c>
      <c r="U91" s="128" t="s">
        <v>57</v>
      </c>
      <c r="V91" s="4"/>
      <c r="W91" s="20"/>
      <c r="X91" s="90"/>
      <c r="Y91" s="20"/>
      <c r="Z91" s="92" t="s">
        <v>103</v>
      </c>
      <c r="AA91" s="97"/>
      <c r="AB91" s="65"/>
      <c r="AC91" s="122">
        <v>185832</v>
      </c>
      <c r="AD91" s="128" t="s">
        <v>57</v>
      </c>
      <c r="AE91" s="4"/>
      <c r="AF91" s="20"/>
      <c r="AG91" s="90"/>
      <c r="AH91" s="20"/>
      <c r="AI91" s="92" t="s">
        <v>103</v>
      </c>
      <c r="AJ91" s="97"/>
      <c r="AK91" s="86"/>
      <c r="AL91" s="6">
        <v>185832</v>
      </c>
      <c r="AM91" s="5" t="s">
        <v>57</v>
      </c>
      <c r="AN91" s="6">
        <v>15</v>
      </c>
      <c r="AO91" s="20">
        <v>206</v>
      </c>
      <c r="AP91" s="3">
        <f>(AO91-AU91)/ABS(AU91)</f>
        <v>-0.1889763779527559</v>
      </c>
      <c r="AQ91" s="20">
        <v>11</v>
      </c>
      <c r="AR91" s="3">
        <f>(AQ91-AW91)/ABS(AW91)</f>
        <v>-0.5</v>
      </c>
      <c r="AS91" s="31">
        <f t="shared" ref="AS91:AS130" si="71">AQ91/AN91</f>
        <v>0.73333333333333328</v>
      </c>
      <c r="AT91" s="6">
        <v>15</v>
      </c>
      <c r="AU91" s="20">
        <v>254</v>
      </c>
      <c r="AV91" s="8">
        <v>2.4193548387096774E-2</v>
      </c>
      <c r="AW91" s="20">
        <v>22</v>
      </c>
      <c r="AX91" s="9">
        <v>0.22222222222222221</v>
      </c>
      <c r="AY91" s="31">
        <f t="shared" si="68"/>
        <v>1.4666666666666666</v>
      </c>
    </row>
    <row r="92" spans="1:51" hidden="1" x14ac:dyDescent="0.25">
      <c r="A92" s="65"/>
      <c r="B92" s="122">
        <v>185940</v>
      </c>
      <c r="C92" s="128" t="s">
        <v>58</v>
      </c>
      <c r="D92" s="4"/>
      <c r="E92" s="20"/>
      <c r="F92" s="211"/>
      <c r="G92" s="20"/>
      <c r="H92" s="92" t="s">
        <v>103</v>
      </c>
      <c r="I92" s="97"/>
      <c r="J92" s="65"/>
      <c r="K92" s="122">
        <v>185940</v>
      </c>
      <c r="L92" s="128" t="s">
        <v>58</v>
      </c>
      <c r="M92" s="4"/>
      <c r="N92" s="20"/>
      <c r="O92" s="211"/>
      <c r="P92" s="20"/>
      <c r="Q92" s="92" t="s">
        <v>103</v>
      </c>
      <c r="R92" s="97"/>
      <c r="S92" s="65"/>
      <c r="T92" s="122">
        <v>185940</v>
      </c>
      <c r="U92" s="128" t="s">
        <v>58</v>
      </c>
      <c r="V92" s="4"/>
      <c r="W92" s="20"/>
      <c r="X92" s="90"/>
      <c r="Y92" s="20"/>
      <c r="Z92" s="92" t="s">
        <v>103</v>
      </c>
      <c r="AA92" s="97"/>
      <c r="AB92" s="65"/>
      <c r="AC92" s="122">
        <v>185940</v>
      </c>
      <c r="AD92" s="128" t="s">
        <v>58</v>
      </c>
      <c r="AE92" s="4"/>
      <c r="AF92" s="20"/>
      <c r="AG92" s="90"/>
      <c r="AH92" s="20"/>
      <c r="AI92" s="92" t="s">
        <v>103</v>
      </c>
      <c r="AJ92" s="97"/>
      <c r="AK92" s="86"/>
      <c r="AL92" s="6">
        <v>185940</v>
      </c>
      <c r="AM92" s="5" t="s">
        <v>58</v>
      </c>
      <c r="AN92" s="6">
        <v>10</v>
      </c>
      <c r="AO92" s="20">
        <v>256</v>
      </c>
      <c r="AP92" s="3">
        <f>(AO92-AU92)/ABS(AU92)</f>
        <v>-4.4776119402985072E-2</v>
      </c>
      <c r="AQ92" s="20">
        <v>32</v>
      </c>
      <c r="AR92" s="3">
        <f>(AQ92-AW92)/ABS(AW92)</f>
        <v>-3.0303030303030304E-2</v>
      </c>
      <c r="AS92" s="31">
        <f t="shared" si="71"/>
        <v>3.2</v>
      </c>
      <c r="AT92" s="6">
        <v>7</v>
      </c>
      <c r="AU92" s="20">
        <v>268</v>
      </c>
      <c r="AV92" s="8">
        <v>0.27014218009478674</v>
      </c>
      <c r="AW92" s="20">
        <v>33</v>
      </c>
      <c r="AX92" s="9">
        <v>0.22222222222222221</v>
      </c>
      <c r="AY92" s="31">
        <f t="shared" si="68"/>
        <v>4.7142857142857144</v>
      </c>
    </row>
    <row r="93" spans="1:51" hidden="1" x14ac:dyDescent="0.25">
      <c r="A93" s="65"/>
      <c r="B93" s="122">
        <v>185831</v>
      </c>
      <c r="C93" s="128" t="s">
        <v>59</v>
      </c>
      <c r="D93" s="4"/>
      <c r="E93" s="20"/>
      <c r="F93" s="211"/>
      <c r="G93" s="20"/>
      <c r="H93" s="92" t="s">
        <v>103</v>
      </c>
      <c r="I93" s="97"/>
      <c r="J93" s="65"/>
      <c r="K93" s="122">
        <v>185831</v>
      </c>
      <c r="L93" s="128" t="s">
        <v>59</v>
      </c>
      <c r="M93" s="4"/>
      <c r="N93" s="20"/>
      <c r="O93" s="211"/>
      <c r="P93" s="20"/>
      <c r="Q93" s="92" t="s">
        <v>103</v>
      </c>
      <c r="R93" s="97"/>
      <c r="S93" s="65"/>
      <c r="T93" s="122">
        <v>185831</v>
      </c>
      <c r="U93" s="128" t="s">
        <v>59</v>
      </c>
      <c r="V93" s="4"/>
      <c r="W93" s="20"/>
      <c r="X93" s="90"/>
      <c r="Y93" s="20"/>
      <c r="Z93" s="92" t="s">
        <v>103</v>
      </c>
      <c r="AA93" s="97"/>
      <c r="AB93" s="65"/>
      <c r="AC93" s="122">
        <v>185831</v>
      </c>
      <c r="AD93" s="128" t="s">
        <v>59</v>
      </c>
      <c r="AE93" s="4"/>
      <c r="AF93" s="20"/>
      <c r="AG93" s="90"/>
      <c r="AH93" s="20"/>
      <c r="AI93" s="92" t="s">
        <v>103</v>
      </c>
      <c r="AJ93" s="97"/>
      <c r="AK93" s="86"/>
      <c r="AL93" s="6">
        <v>185831</v>
      </c>
      <c r="AM93" s="5" t="s">
        <v>59</v>
      </c>
      <c r="AN93" s="6">
        <v>5</v>
      </c>
      <c r="AO93" s="20">
        <v>100</v>
      </c>
      <c r="AP93" s="3">
        <f>(AO93-AU93)/ABS(AU93)</f>
        <v>-4.7619047619047616E-2</v>
      </c>
      <c r="AQ93" s="20">
        <v>7</v>
      </c>
      <c r="AR93" s="3">
        <f>(AQ93-AW93)/ABS(AW93)</f>
        <v>0.75</v>
      </c>
      <c r="AS93" s="31">
        <f t="shared" si="71"/>
        <v>1.4</v>
      </c>
      <c r="AT93" s="6">
        <v>7</v>
      </c>
      <c r="AU93" s="20">
        <v>105</v>
      </c>
      <c r="AV93" s="8">
        <v>0.29629629629629628</v>
      </c>
      <c r="AW93" s="20">
        <v>4</v>
      </c>
      <c r="AX93" s="9">
        <v>0</v>
      </c>
      <c r="AY93" s="31">
        <f t="shared" si="68"/>
        <v>0.5714285714285714</v>
      </c>
    </row>
    <row r="94" spans="1:51" hidden="1" x14ac:dyDescent="0.25">
      <c r="A94" s="65"/>
      <c r="B94" s="122">
        <v>185830</v>
      </c>
      <c r="C94" s="128" t="s">
        <v>60</v>
      </c>
      <c r="D94" s="4"/>
      <c r="E94" s="20"/>
      <c r="F94" s="211"/>
      <c r="G94" s="20"/>
      <c r="H94" s="92" t="s">
        <v>103</v>
      </c>
      <c r="I94" s="97"/>
      <c r="J94" s="65"/>
      <c r="K94" s="122">
        <v>185830</v>
      </c>
      <c r="L94" s="128" t="s">
        <v>60</v>
      </c>
      <c r="M94" s="4"/>
      <c r="N94" s="20"/>
      <c r="O94" s="211"/>
      <c r="P94" s="20"/>
      <c r="Q94" s="92" t="s">
        <v>103</v>
      </c>
      <c r="R94" s="97"/>
      <c r="S94" s="65"/>
      <c r="T94" s="122">
        <v>185830</v>
      </c>
      <c r="U94" s="128" t="s">
        <v>60</v>
      </c>
      <c r="V94" s="4"/>
      <c r="W94" s="20"/>
      <c r="X94" s="90"/>
      <c r="Y94" s="20"/>
      <c r="Z94" s="92" t="s">
        <v>103</v>
      </c>
      <c r="AA94" s="97"/>
      <c r="AB94" s="65"/>
      <c r="AC94" s="122">
        <v>185830</v>
      </c>
      <c r="AD94" s="128" t="s">
        <v>60</v>
      </c>
      <c r="AE94" s="4"/>
      <c r="AF94" s="20"/>
      <c r="AG94" s="90"/>
      <c r="AH94" s="20"/>
      <c r="AI94" s="92" t="s">
        <v>103</v>
      </c>
      <c r="AJ94" s="97"/>
      <c r="AK94" s="86"/>
      <c r="AL94" s="6">
        <v>185830</v>
      </c>
      <c r="AM94" s="5" t="s">
        <v>60</v>
      </c>
      <c r="AN94" s="6">
        <v>20</v>
      </c>
      <c r="AO94" s="20">
        <v>269</v>
      </c>
      <c r="AP94" s="3">
        <f>(AO94-AU94)/ABS(AU94)</f>
        <v>0.15450643776824036</v>
      </c>
      <c r="AQ94" s="20">
        <v>41</v>
      </c>
      <c r="AR94" s="3">
        <f>(AQ94-AW94)/ABS(AW94)</f>
        <v>0.28125</v>
      </c>
      <c r="AS94" s="31">
        <f t="shared" si="71"/>
        <v>2.0499999999999998</v>
      </c>
      <c r="AT94" s="6">
        <v>15</v>
      </c>
      <c r="AU94" s="20">
        <v>233</v>
      </c>
      <c r="AV94" s="8">
        <v>6.3926940639269403E-2</v>
      </c>
      <c r="AW94" s="20">
        <v>32</v>
      </c>
      <c r="AX94" s="9">
        <v>0.52380952380952384</v>
      </c>
      <c r="AY94" s="31">
        <f t="shared" si="68"/>
        <v>2.1333333333333333</v>
      </c>
    </row>
    <row r="95" spans="1:51" x14ac:dyDescent="0.25">
      <c r="A95" s="65"/>
      <c r="B95" s="65">
        <v>185830</v>
      </c>
      <c r="C95" s="117" t="s">
        <v>140</v>
      </c>
      <c r="D95" s="4">
        <v>118</v>
      </c>
      <c r="E95" s="20">
        <v>1220</v>
      </c>
      <c r="F95" s="209">
        <f>(E95-N95)/ABS(N95)</f>
        <v>-7.0830159939070825E-2</v>
      </c>
      <c r="G95" s="20">
        <v>248</v>
      </c>
      <c r="H95" s="105">
        <f>(G95-P95)/ABS(P95)</f>
        <v>-9.1575091575091569E-2</v>
      </c>
      <c r="I95" s="97">
        <f>G95/D95</f>
        <v>2.1016949152542375</v>
      </c>
      <c r="J95" s="65"/>
      <c r="K95" s="65">
        <v>185830</v>
      </c>
      <c r="L95" s="117" t="s">
        <v>140</v>
      </c>
      <c r="M95" s="4">
        <v>118</v>
      </c>
      <c r="N95" s="20">
        <v>1313</v>
      </c>
      <c r="O95" s="209">
        <f>(N95-W95)/ABS(W95)</f>
        <v>0.21912720519962861</v>
      </c>
      <c r="P95" s="20">
        <v>273</v>
      </c>
      <c r="Q95" s="105">
        <f>(P95-Y95)/ABS(Y95)</f>
        <v>0.48369565217391303</v>
      </c>
      <c r="R95" s="97">
        <f t="shared" ref="R95:R105" si="72">P95/M95</f>
        <v>2.3135593220338984</v>
      </c>
      <c r="S95" s="65"/>
      <c r="T95" s="65">
        <v>185830</v>
      </c>
      <c r="U95" s="117" t="s">
        <v>140</v>
      </c>
      <c r="V95" s="4">
        <v>100</v>
      </c>
      <c r="W95" s="20">
        <v>1077</v>
      </c>
      <c r="X95" s="135">
        <f>(W95-AF95)/ABS(AF95)</f>
        <v>-8.0273270708795905E-2</v>
      </c>
      <c r="Y95" s="20">
        <v>184</v>
      </c>
      <c r="Z95" s="105">
        <f>(Y95-AH95)/ABS(AH95)</f>
        <v>2.7932960893854747E-2</v>
      </c>
      <c r="AA95" s="97">
        <f t="shared" ref="AA95:AA105" si="73">Y95/V95</f>
        <v>1.84</v>
      </c>
      <c r="AB95" s="65"/>
      <c r="AC95" s="65">
        <v>185830</v>
      </c>
      <c r="AD95" s="117" t="s">
        <v>140</v>
      </c>
      <c r="AE95" s="4">
        <v>100</v>
      </c>
      <c r="AF95" s="20">
        <v>1171</v>
      </c>
      <c r="AG95" s="90" t="s">
        <v>102</v>
      </c>
      <c r="AH95" s="20">
        <v>179</v>
      </c>
      <c r="AI95" s="90" t="s">
        <v>102</v>
      </c>
      <c r="AJ95" s="97">
        <f t="shared" si="64"/>
        <v>1.79</v>
      </c>
      <c r="AK95" s="86"/>
      <c r="AL95" s="6"/>
      <c r="AM95" s="5"/>
      <c r="AN95" s="6"/>
      <c r="AO95" s="20"/>
      <c r="AP95" s="3"/>
      <c r="AQ95" s="20"/>
      <c r="AR95" s="3"/>
      <c r="AS95" s="31"/>
      <c r="AT95" s="6"/>
      <c r="AU95" s="20"/>
      <c r="AV95" s="8"/>
      <c r="AW95" s="20"/>
      <c r="AX95" s="9"/>
      <c r="AY95" s="31"/>
    </row>
    <row r="96" spans="1:51" x14ac:dyDescent="0.25">
      <c r="A96" s="65"/>
      <c r="B96" s="65">
        <v>185832</v>
      </c>
      <c r="C96" s="117" t="s">
        <v>141</v>
      </c>
      <c r="D96" s="4">
        <v>60</v>
      </c>
      <c r="E96" s="20">
        <v>773</v>
      </c>
      <c r="F96" s="209">
        <f>(E96-N96)/ABS(N96)</f>
        <v>0.10903873744619799</v>
      </c>
      <c r="G96" s="20">
        <v>114</v>
      </c>
      <c r="H96" s="105">
        <f>(G96-P96)/ABS(P96)</f>
        <v>0.2808988764044944</v>
      </c>
      <c r="I96" s="97">
        <f>G96/D96</f>
        <v>1.9</v>
      </c>
      <c r="J96" s="65"/>
      <c r="K96" s="65">
        <v>185832</v>
      </c>
      <c r="L96" s="117" t="s">
        <v>141</v>
      </c>
      <c r="M96" s="4">
        <v>60</v>
      </c>
      <c r="N96" s="20">
        <v>697</v>
      </c>
      <c r="O96" s="209">
        <f t="shared" ref="O96:O104" si="74">(N96-W96)/ABS(W96)</f>
        <v>2.1994134897360705E-2</v>
      </c>
      <c r="P96" s="20">
        <v>89</v>
      </c>
      <c r="Q96" s="105">
        <f t="shared" ref="Q96:Q98" si="75">(P96-Y96)/ABS(Y96)</f>
        <v>0</v>
      </c>
      <c r="R96" s="97">
        <f t="shared" si="72"/>
        <v>1.4833333333333334</v>
      </c>
      <c r="S96" s="65"/>
      <c r="T96" s="65">
        <v>185832</v>
      </c>
      <c r="U96" s="117" t="s">
        <v>141</v>
      </c>
      <c r="V96" s="4">
        <v>60</v>
      </c>
      <c r="W96" s="20">
        <v>682</v>
      </c>
      <c r="X96" s="135">
        <f t="shared" ref="X96:X99" si="76">(W96-AF96)/ABS(AF96)</f>
        <v>7.0643642072213506E-2</v>
      </c>
      <c r="Y96" s="20">
        <v>89</v>
      </c>
      <c r="Z96" s="105">
        <f t="shared" ref="Z96:Z99" si="77">(Y96-AH96)/ABS(AH96)</f>
        <v>-2.197802197802198E-2</v>
      </c>
      <c r="AA96" s="97">
        <f t="shared" si="73"/>
        <v>1.4833333333333334</v>
      </c>
      <c r="AB96" s="65"/>
      <c r="AC96" s="65">
        <v>185832</v>
      </c>
      <c r="AD96" s="117" t="s">
        <v>141</v>
      </c>
      <c r="AE96" s="4">
        <v>50</v>
      </c>
      <c r="AF96" s="20">
        <v>637</v>
      </c>
      <c r="AG96" s="90" t="s">
        <v>102</v>
      </c>
      <c r="AH96" s="20">
        <v>91</v>
      </c>
      <c r="AI96" s="90" t="s">
        <v>102</v>
      </c>
      <c r="AJ96" s="97">
        <f t="shared" si="64"/>
        <v>1.82</v>
      </c>
      <c r="AK96" s="86"/>
      <c r="AL96" s="6"/>
      <c r="AM96" s="5"/>
      <c r="AN96" s="6"/>
      <c r="AO96" s="20"/>
      <c r="AP96" s="3"/>
      <c r="AQ96" s="20"/>
      <c r="AR96" s="3"/>
      <c r="AS96" s="31"/>
      <c r="AT96" s="7"/>
      <c r="AU96" s="7"/>
      <c r="AV96" s="7"/>
      <c r="AW96" s="7"/>
      <c r="AX96" s="7"/>
      <c r="AY96" s="31"/>
    </row>
    <row r="97" spans="1:51" x14ac:dyDescent="0.25">
      <c r="A97" s="65"/>
      <c r="B97" s="65">
        <v>185829</v>
      </c>
      <c r="C97" s="117" t="s">
        <v>142</v>
      </c>
      <c r="D97" s="4">
        <v>180</v>
      </c>
      <c r="E97" s="20">
        <v>1221</v>
      </c>
      <c r="F97" s="209">
        <f>(E97-N97)/ABS(N97)</f>
        <v>7.8621908127208484E-2</v>
      </c>
      <c r="G97" s="20">
        <v>308</v>
      </c>
      <c r="H97" s="105">
        <f>(G97-P97)/ABS(P97)</f>
        <v>0.14074074074074075</v>
      </c>
      <c r="I97" s="97">
        <f>G97/D97</f>
        <v>1.711111111111111</v>
      </c>
      <c r="J97" s="65"/>
      <c r="K97" s="65">
        <v>185829</v>
      </c>
      <c r="L97" s="117" t="s">
        <v>142</v>
      </c>
      <c r="M97" s="4">
        <v>180</v>
      </c>
      <c r="N97" s="20">
        <v>1132</v>
      </c>
      <c r="O97" s="209">
        <f t="shared" si="74"/>
        <v>0.18907563025210083</v>
      </c>
      <c r="P97" s="20">
        <v>270</v>
      </c>
      <c r="Q97" s="105">
        <f>(P97-Y97)/ABS(Y97)</f>
        <v>0.16379310344827586</v>
      </c>
      <c r="R97" s="97">
        <f t="shared" si="72"/>
        <v>1.5</v>
      </c>
      <c r="S97" s="65"/>
      <c r="T97" s="65">
        <v>185829</v>
      </c>
      <c r="U97" s="117" t="s">
        <v>142</v>
      </c>
      <c r="V97" s="4">
        <v>160</v>
      </c>
      <c r="W97" s="20">
        <v>952</v>
      </c>
      <c r="X97" s="135">
        <f t="shared" si="76"/>
        <v>4.5005488474204172E-2</v>
      </c>
      <c r="Y97" s="20">
        <v>232</v>
      </c>
      <c r="Z97" s="105">
        <f t="shared" si="77"/>
        <v>0.19587628865979381</v>
      </c>
      <c r="AA97" s="97">
        <f t="shared" si="73"/>
        <v>1.45</v>
      </c>
      <c r="AB97" s="65"/>
      <c r="AC97" s="65">
        <v>185829</v>
      </c>
      <c r="AD97" s="117" t="s">
        <v>142</v>
      </c>
      <c r="AE97" s="4">
        <v>160</v>
      </c>
      <c r="AF97" s="20">
        <v>911</v>
      </c>
      <c r="AG97" s="90" t="s">
        <v>102</v>
      </c>
      <c r="AH97" s="20">
        <v>194</v>
      </c>
      <c r="AI97" s="90" t="s">
        <v>102</v>
      </c>
      <c r="AJ97" s="97">
        <f t="shared" si="64"/>
        <v>1.2124999999999999</v>
      </c>
      <c r="AK97" s="86"/>
      <c r="AL97" s="6"/>
      <c r="AM97" s="5"/>
      <c r="AN97" s="6"/>
      <c r="AO97" s="20"/>
      <c r="AP97" s="3"/>
      <c r="AQ97" s="20"/>
      <c r="AR97" s="3"/>
      <c r="AS97" s="31"/>
      <c r="AT97" s="7"/>
      <c r="AU97" s="7"/>
      <c r="AV97" s="7"/>
      <c r="AW97" s="7"/>
      <c r="AX97" s="7"/>
      <c r="AY97" s="31"/>
    </row>
    <row r="98" spans="1:51" x14ac:dyDescent="0.25">
      <c r="A98" s="65"/>
      <c r="B98" s="65">
        <v>185837</v>
      </c>
      <c r="C98" s="117" t="s">
        <v>143</v>
      </c>
      <c r="D98" s="4">
        <v>60</v>
      </c>
      <c r="E98" s="20">
        <v>691</v>
      </c>
      <c r="F98" s="209">
        <f>(E98-N98)/ABS(N98)</f>
        <v>0.18524871355060035</v>
      </c>
      <c r="G98" s="20">
        <v>73</v>
      </c>
      <c r="H98" s="105">
        <f>(G98-P98)/ABS(P98)</f>
        <v>0.30357142857142855</v>
      </c>
      <c r="I98" s="97">
        <f>G98/D98</f>
        <v>1.2166666666666666</v>
      </c>
      <c r="J98" s="65"/>
      <c r="K98" s="65">
        <v>185837</v>
      </c>
      <c r="L98" s="117" t="s">
        <v>143</v>
      </c>
      <c r="M98" s="4">
        <v>60</v>
      </c>
      <c r="N98" s="20">
        <v>583</v>
      </c>
      <c r="O98" s="209">
        <f t="shared" si="74"/>
        <v>-4.8939641109298535E-2</v>
      </c>
      <c r="P98" s="20">
        <v>56</v>
      </c>
      <c r="Q98" s="105">
        <f t="shared" si="75"/>
        <v>-0.30864197530864196</v>
      </c>
      <c r="R98" s="97">
        <f t="shared" si="72"/>
        <v>0.93333333333333335</v>
      </c>
      <c r="S98" s="65"/>
      <c r="T98" s="65">
        <v>185837</v>
      </c>
      <c r="U98" s="117" t="s">
        <v>143</v>
      </c>
      <c r="V98" s="4">
        <v>50</v>
      </c>
      <c r="W98" s="20">
        <v>613</v>
      </c>
      <c r="X98" s="135">
        <f t="shared" si="76"/>
        <v>0.20907297830374755</v>
      </c>
      <c r="Y98" s="20">
        <v>81</v>
      </c>
      <c r="Z98" s="105">
        <f t="shared" si="77"/>
        <v>0.55769230769230771</v>
      </c>
      <c r="AA98" s="97">
        <f t="shared" si="73"/>
        <v>1.62</v>
      </c>
      <c r="AB98" s="65"/>
      <c r="AC98" s="65">
        <v>185837</v>
      </c>
      <c r="AD98" s="117" t="s">
        <v>143</v>
      </c>
      <c r="AE98" s="4">
        <v>50</v>
      </c>
      <c r="AF98" s="20">
        <v>507</v>
      </c>
      <c r="AG98" s="90" t="s">
        <v>102</v>
      </c>
      <c r="AH98" s="20">
        <v>52</v>
      </c>
      <c r="AI98" s="90" t="s">
        <v>102</v>
      </c>
      <c r="AJ98" s="97">
        <f t="shared" si="64"/>
        <v>1.04</v>
      </c>
      <c r="AK98" s="86"/>
      <c r="AL98" s="6"/>
      <c r="AM98" s="5"/>
      <c r="AN98" s="6"/>
      <c r="AO98" s="20"/>
      <c r="AP98" s="3"/>
      <c r="AQ98" s="20"/>
      <c r="AR98" s="3"/>
      <c r="AS98" s="31"/>
      <c r="AT98" s="7"/>
      <c r="AU98" s="7"/>
      <c r="AV98" s="7"/>
      <c r="AW98" s="7"/>
      <c r="AX98" s="7"/>
      <c r="AY98" s="31"/>
    </row>
    <row r="99" spans="1:51" x14ac:dyDescent="0.25">
      <c r="A99" s="65"/>
      <c r="B99" s="122">
        <v>185464</v>
      </c>
      <c r="C99" s="128" t="s">
        <v>151</v>
      </c>
      <c r="D99" s="34"/>
      <c r="E99" s="42"/>
      <c r="F99" s="213"/>
      <c r="G99" s="42"/>
      <c r="H99" s="194" t="s">
        <v>190</v>
      </c>
      <c r="I99" s="208"/>
      <c r="J99" s="65"/>
      <c r="K99" s="122">
        <v>185464</v>
      </c>
      <c r="L99" s="128" t="s">
        <v>151</v>
      </c>
      <c r="M99" s="34"/>
      <c r="N99" s="42"/>
      <c r="O99" s="213"/>
      <c r="P99" s="42"/>
      <c r="Q99" s="194" t="s">
        <v>190</v>
      </c>
      <c r="R99" s="208"/>
      <c r="S99" s="122"/>
      <c r="T99" s="65">
        <v>185464</v>
      </c>
      <c r="U99" s="117" t="s">
        <v>151</v>
      </c>
      <c r="V99" s="4">
        <v>40</v>
      </c>
      <c r="W99" s="20">
        <v>251</v>
      </c>
      <c r="X99" s="135">
        <f t="shared" si="76"/>
        <v>2.8688524590163935E-2</v>
      </c>
      <c r="Y99" s="20">
        <v>23</v>
      </c>
      <c r="Z99" s="105">
        <f t="shared" si="77"/>
        <v>0.76923076923076927</v>
      </c>
      <c r="AA99" s="97">
        <f t="shared" si="73"/>
        <v>0.57499999999999996</v>
      </c>
      <c r="AB99" s="65"/>
      <c r="AC99" s="65">
        <v>185464</v>
      </c>
      <c r="AD99" s="117" t="s">
        <v>151</v>
      </c>
      <c r="AE99" s="4">
        <v>50</v>
      </c>
      <c r="AF99" s="20">
        <v>244</v>
      </c>
      <c r="AG99" s="90" t="s">
        <v>102</v>
      </c>
      <c r="AH99" s="20">
        <v>13</v>
      </c>
      <c r="AI99" s="90" t="s">
        <v>102</v>
      </c>
      <c r="AJ99" s="97">
        <f t="shared" si="64"/>
        <v>0.26</v>
      </c>
      <c r="AK99" s="86"/>
      <c r="AL99" s="68"/>
      <c r="AM99" s="5"/>
      <c r="AN99" s="6"/>
      <c r="AO99" s="20"/>
      <c r="AP99" s="20"/>
      <c r="AQ99" s="20"/>
      <c r="AR99" s="20"/>
      <c r="AS99" s="72"/>
      <c r="AT99" s="7"/>
      <c r="AU99" s="7"/>
      <c r="AV99" s="7"/>
      <c r="AW99" s="7"/>
      <c r="AX99" s="7"/>
      <c r="AY99" s="31"/>
    </row>
    <row r="100" spans="1:51" x14ac:dyDescent="0.25">
      <c r="A100" s="65"/>
      <c r="B100" s="65">
        <v>185860</v>
      </c>
      <c r="C100" s="117" t="s">
        <v>61</v>
      </c>
      <c r="D100" s="4">
        <v>44</v>
      </c>
      <c r="E100" s="20">
        <v>431</v>
      </c>
      <c r="F100" s="209">
        <f t="shared" ref="F100:F105" si="78">(E100-N100)/ABS(N100)</f>
        <v>9.9489795918367346E-2</v>
      </c>
      <c r="G100" s="20">
        <v>45</v>
      </c>
      <c r="H100" s="105">
        <f t="shared" ref="H100:H105" si="79">(G100-P100)/ABS(P100)</f>
        <v>-0.11764705882352941</v>
      </c>
      <c r="I100" s="97">
        <f t="shared" ref="I100:I105" si="80">G100/D100</f>
        <v>1.0227272727272727</v>
      </c>
      <c r="J100" s="65"/>
      <c r="K100" s="65">
        <v>185860</v>
      </c>
      <c r="L100" s="117" t="s">
        <v>61</v>
      </c>
      <c r="M100" s="4">
        <v>30</v>
      </c>
      <c r="N100" s="20">
        <v>392</v>
      </c>
      <c r="O100" s="209">
        <f t="shared" si="74"/>
        <v>0.11048158640226628</v>
      </c>
      <c r="P100" s="20">
        <v>51</v>
      </c>
      <c r="Q100" s="105">
        <f>(P100-Y100)/ABS(Y100)</f>
        <v>0.27500000000000002</v>
      </c>
      <c r="R100" s="97">
        <f t="shared" si="72"/>
        <v>1.7</v>
      </c>
      <c r="S100" s="65"/>
      <c r="T100" s="65">
        <v>185860</v>
      </c>
      <c r="U100" s="117" t="s">
        <v>61</v>
      </c>
      <c r="V100" s="4">
        <v>30</v>
      </c>
      <c r="W100" s="20">
        <v>353</v>
      </c>
      <c r="X100" s="135">
        <f t="shared" ref="X100:X105" si="81">(W100-AF100)/ABS(AF100)</f>
        <v>0.18456375838926176</v>
      </c>
      <c r="Y100" s="20">
        <v>40</v>
      </c>
      <c r="Z100" s="105">
        <f>(Y100-AH100)/ABS(AH100)</f>
        <v>0.25</v>
      </c>
      <c r="AA100" s="97">
        <f t="shared" si="73"/>
        <v>1.3333333333333333</v>
      </c>
      <c r="AB100" s="65"/>
      <c r="AC100" s="65">
        <v>185860</v>
      </c>
      <c r="AD100" s="117" t="s">
        <v>61</v>
      </c>
      <c r="AE100" s="4">
        <v>35</v>
      </c>
      <c r="AF100" s="20">
        <v>298</v>
      </c>
      <c r="AG100" s="135">
        <f t="shared" ref="AG100:AG105" si="82">(AF100-AO100)/ABS(AO100)</f>
        <v>-7.4534161490683232E-2</v>
      </c>
      <c r="AH100" s="20">
        <v>32</v>
      </c>
      <c r="AI100" s="105">
        <f t="shared" ref="AI100:AI105" si="83">(AH100-AQ100)/ABS(AQ100)</f>
        <v>-0.15789473684210525</v>
      </c>
      <c r="AJ100" s="97">
        <f t="shared" si="64"/>
        <v>0.91428571428571426</v>
      </c>
      <c r="AK100" s="86"/>
      <c r="AL100" s="6">
        <v>185860</v>
      </c>
      <c r="AM100" s="18" t="s">
        <v>61</v>
      </c>
      <c r="AN100" s="2">
        <v>30</v>
      </c>
      <c r="AO100" s="19">
        <v>322</v>
      </c>
      <c r="AP100" s="3">
        <f>(AO100-AU100)/ABS(AU100)</f>
        <v>7.6923076923076927E-2</v>
      </c>
      <c r="AQ100" s="19">
        <v>38</v>
      </c>
      <c r="AR100" s="3">
        <f>(AQ100-AW100)/ABS(AW100)</f>
        <v>0.26666666666666666</v>
      </c>
      <c r="AS100" s="31">
        <f t="shared" si="71"/>
        <v>1.2666666666666666</v>
      </c>
      <c r="AT100" s="6">
        <v>30</v>
      </c>
      <c r="AU100" s="20">
        <v>299</v>
      </c>
      <c r="AV100" s="8">
        <v>3.8194444444444448E-2</v>
      </c>
      <c r="AW100" s="20">
        <v>30</v>
      </c>
      <c r="AX100" s="9">
        <v>-0.25</v>
      </c>
      <c r="AY100" s="31">
        <f t="shared" si="68"/>
        <v>1</v>
      </c>
    </row>
    <row r="101" spans="1:51" x14ac:dyDescent="0.25">
      <c r="A101" s="65"/>
      <c r="B101" s="65">
        <v>185306</v>
      </c>
      <c r="C101" s="117" t="s">
        <v>63</v>
      </c>
      <c r="D101" s="4">
        <v>89</v>
      </c>
      <c r="E101" s="20">
        <v>633</v>
      </c>
      <c r="F101" s="209">
        <f t="shared" si="78"/>
        <v>-3.3587786259541987E-2</v>
      </c>
      <c r="G101" s="20">
        <v>121</v>
      </c>
      <c r="H101" s="105">
        <f t="shared" si="79"/>
        <v>1.680672268907563E-2</v>
      </c>
      <c r="I101" s="97">
        <f t="shared" si="80"/>
        <v>1.3595505617977528</v>
      </c>
      <c r="J101" s="65"/>
      <c r="K101" s="65">
        <v>185306</v>
      </c>
      <c r="L101" s="117" t="s">
        <v>63</v>
      </c>
      <c r="M101" s="4">
        <v>85</v>
      </c>
      <c r="N101" s="20">
        <v>655</v>
      </c>
      <c r="O101" s="209">
        <f t="shared" si="74"/>
        <v>0.23584905660377359</v>
      </c>
      <c r="P101" s="20">
        <v>119</v>
      </c>
      <c r="Q101" s="105">
        <f t="shared" ref="Q101:Q105" si="84">(P101-Y101)/ABS(Y101)</f>
        <v>0.29347826086956524</v>
      </c>
      <c r="R101" s="97">
        <f t="shared" si="72"/>
        <v>1.4</v>
      </c>
      <c r="S101" s="65"/>
      <c r="T101" s="65">
        <v>185306</v>
      </c>
      <c r="U101" s="117" t="s">
        <v>63</v>
      </c>
      <c r="V101" s="4">
        <v>85</v>
      </c>
      <c r="W101" s="20">
        <v>530</v>
      </c>
      <c r="X101" s="135">
        <f t="shared" si="81"/>
        <v>7.5050709939148072E-2</v>
      </c>
      <c r="Y101" s="20">
        <v>92</v>
      </c>
      <c r="Z101" s="105">
        <f t="shared" ref="Z101:Z105" si="85">(Y101-AH101)/ABS(AH101)</f>
        <v>2.2222222222222223E-2</v>
      </c>
      <c r="AA101" s="97">
        <f t="shared" si="73"/>
        <v>1.0823529411764705</v>
      </c>
      <c r="AB101" s="65"/>
      <c r="AC101" s="65">
        <v>185306</v>
      </c>
      <c r="AD101" s="117" t="s">
        <v>63</v>
      </c>
      <c r="AE101" s="4">
        <v>85</v>
      </c>
      <c r="AF101" s="20">
        <v>493</v>
      </c>
      <c r="AG101" s="135">
        <f t="shared" si="82"/>
        <v>4.0084388185654012E-2</v>
      </c>
      <c r="AH101" s="20">
        <v>90</v>
      </c>
      <c r="AI101" s="105">
        <f t="shared" si="83"/>
        <v>0.15384615384615385</v>
      </c>
      <c r="AJ101" s="97">
        <f t="shared" si="64"/>
        <v>1.0588235294117647</v>
      </c>
      <c r="AK101" s="86"/>
      <c r="AL101" s="6">
        <v>185306</v>
      </c>
      <c r="AM101" s="5" t="s">
        <v>63</v>
      </c>
      <c r="AN101" s="6">
        <v>85</v>
      </c>
      <c r="AO101" s="20">
        <v>474</v>
      </c>
      <c r="AP101" s="3">
        <f>(AO101-AU102)/ABS(AU102)</f>
        <v>-6.2893081761006293E-3</v>
      </c>
      <c r="AQ101" s="20">
        <v>78</v>
      </c>
      <c r="AR101" s="3">
        <f>(AQ101-AW102)/ABS(AW102)</f>
        <v>9.8591549295774641E-2</v>
      </c>
      <c r="AS101" s="31">
        <f>AQ101/AN101</f>
        <v>0.91764705882352937</v>
      </c>
      <c r="AT101" s="6">
        <v>50</v>
      </c>
      <c r="AU101" s="20">
        <v>574</v>
      </c>
      <c r="AV101" s="8">
        <v>4.363636363636364E-2</v>
      </c>
      <c r="AW101" s="20">
        <v>68</v>
      </c>
      <c r="AX101" s="9">
        <v>-0.10526315789473684</v>
      </c>
      <c r="AY101" s="31">
        <f>AW102/AT102</f>
        <v>0.83529411764705885</v>
      </c>
    </row>
    <row r="102" spans="1:51" x14ac:dyDescent="0.25">
      <c r="A102" s="65"/>
      <c r="B102" s="65">
        <v>185862</v>
      </c>
      <c r="C102" s="117" t="s">
        <v>62</v>
      </c>
      <c r="D102" s="4">
        <v>50</v>
      </c>
      <c r="E102" s="20">
        <v>591</v>
      </c>
      <c r="F102" s="209">
        <f t="shared" si="78"/>
        <v>-0.10993975903614457</v>
      </c>
      <c r="G102" s="20">
        <v>80</v>
      </c>
      <c r="H102" s="105">
        <f t="shared" si="79"/>
        <v>-0.17525773195876287</v>
      </c>
      <c r="I102" s="97">
        <f t="shared" si="80"/>
        <v>1.6</v>
      </c>
      <c r="J102" s="65"/>
      <c r="K102" s="65">
        <v>185862</v>
      </c>
      <c r="L102" s="117" t="s">
        <v>62</v>
      </c>
      <c r="M102" s="4">
        <v>50</v>
      </c>
      <c r="N102" s="20">
        <v>664</v>
      </c>
      <c r="O102" s="209">
        <f t="shared" si="74"/>
        <v>5.2297939778129951E-2</v>
      </c>
      <c r="P102" s="20">
        <v>97</v>
      </c>
      <c r="Q102" s="105">
        <f t="shared" si="84"/>
        <v>-4.9019607843137254E-2</v>
      </c>
      <c r="R102" s="97">
        <f t="shared" si="72"/>
        <v>1.94</v>
      </c>
      <c r="S102" s="65"/>
      <c r="T102" s="65">
        <v>185862</v>
      </c>
      <c r="U102" s="117" t="s">
        <v>62</v>
      </c>
      <c r="V102" s="4">
        <v>50</v>
      </c>
      <c r="W102" s="20">
        <v>631</v>
      </c>
      <c r="X102" s="135">
        <f t="shared" si="81"/>
        <v>9.5486111111111105E-2</v>
      </c>
      <c r="Y102" s="20">
        <v>102</v>
      </c>
      <c r="Z102" s="105">
        <f t="shared" si="85"/>
        <v>0.14606741573033707</v>
      </c>
      <c r="AA102" s="97">
        <f t="shared" si="73"/>
        <v>2.04</v>
      </c>
      <c r="AB102" s="65"/>
      <c r="AC102" s="65">
        <v>185862</v>
      </c>
      <c r="AD102" s="117" t="s">
        <v>62</v>
      </c>
      <c r="AE102" s="4">
        <v>50</v>
      </c>
      <c r="AF102" s="20">
        <v>576</v>
      </c>
      <c r="AG102" s="135">
        <f t="shared" si="82"/>
        <v>-0.10280373831775701</v>
      </c>
      <c r="AH102" s="20">
        <v>89</v>
      </c>
      <c r="AI102" s="105">
        <f t="shared" si="83"/>
        <v>-4.3010752688172046E-2</v>
      </c>
      <c r="AJ102" s="97">
        <f t="shared" si="64"/>
        <v>1.78</v>
      </c>
      <c r="AK102" s="86"/>
      <c r="AL102" s="6">
        <v>185862</v>
      </c>
      <c r="AM102" s="5" t="s">
        <v>62</v>
      </c>
      <c r="AN102" s="6">
        <v>50</v>
      </c>
      <c r="AO102" s="20">
        <v>642</v>
      </c>
      <c r="AP102" s="3">
        <f>(AO102-AU101)/ABS(AU101)</f>
        <v>0.11846689895470383</v>
      </c>
      <c r="AQ102" s="20">
        <v>93</v>
      </c>
      <c r="AR102" s="3">
        <f>(AQ102-AW101)/ABS(AW101)</f>
        <v>0.36764705882352944</v>
      </c>
      <c r="AS102" s="31">
        <f>AQ102/AN102</f>
        <v>1.86</v>
      </c>
      <c r="AT102" s="6">
        <v>85</v>
      </c>
      <c r="AU102" s="20">
        <v>477</v>
      </c>
      <c r="AV102" s="8">
        <v>-5.9171597633136092E-2</v>
      </c>
      <c r="AW102" s="20">
        <v>71</v>
      </c>
      <c r="AX102" s="9">
        <v>-0.23655913978494625</v>
      </c>
      <c r="AY102" s="31">
        <f>AW103/AT103</f>
        <v>1.175</v>
      </c>
    </row>
    <row r="103" spans="1:51" x14ac:dyDescent="0.25">
      <c r="A103" s="65"/>
      <c r="B103" s="65">
        <v>185863</v>
      </c>
      <c r="C103" s="117" t="s">
        <v>64</v>
      </c>
      <c r="D103" s="4">
        <v>50</v>
      </c>
      <c r="E103" s="20">
        <v>539</v>
      </c>
      <c r="F103" s="209">
        <f t="shared" si="78"/>
        <v>4.6601941747572817E-2</v>
      </c>
      <c r="G103" s="20">
        <v>39</v>
      </c>
      <c r="H103" s="105">
        <f t="shared" si="79"/>
        <v>0.21875</v>
      </c>
      <c r="I103" s="97">
        <f t="shared" si="80"/>
        <v>0.78</v>
      </c>
      <c r="J103" s="65"/>
      <c r="K103" s="65">
        <v>185863</v>
      </c>
      <c r="L103" s="117" t="s">
        <v>64</v>
      </c>
      <c r="M103" s="4">
        <v>50</v>
      </c>
      <c r="N103" s="20">
        <v>515</v>
      </c>
      <c r="O103" s="209">
        <f t="shared" si="74"/>
        <v>-3.1954887218045111E-2</v>
      </c>
      <c r="P103" s="20">
        <v>32</v>
      </c>
      <c r="Q103" s="105">
        <f t="shared" si="84"/>
        <v>-0.28888888888888886</v>
      </c>
      <c r="R103" s="97">
        <f t="shared" si="72"/>
        <v>0.64</v>
      </c>
      <c r="S103" s="65"/>
      <c r="T103" s="65">
        <v>185863</v>
      </c>
      <c r="U103" s="117" t="s">
        <v>64</v>
      </c>
      <c r="V103" s="4">
        <v>50</v>
      </c>
      <c r="W103" s="20">
        <v>532</v>
      </c>
      <c r="X103" s="135">
        <f t="shared" si="81"/>
        <v>9.6907216494845363E-2</v>
      </c>
      <c r="Y103" s="20">
        <v>45</v>
      </c>
      <c r="Z103" s="105">
        <f t="shared" si="85"/>
        <v>-0.1</v>
      </c>
      <c r="AA103" s="97">
        <f t="shared" si="73"/>
        <v>0.9</v>
      </c>
      <c r="AB103" s="65"/>
      <c r="AC103" s="65">
        <v>185863</v>
      </c>
      <c r="AD103" s="117" t="s">
        <v>64</v>
      </c>
      <c r="AE103" s="4">
        <v>50</v>
      </c>
      <c r="AF103" s="20">
        <v>485</v>
      </c>
      <c r="AG103" s="135">
        <f t="shared" si="82"/>
        <v>7.0640176600441501E-2</v>
      </c>
      <c r="AH103" s="20">
        <v>50</v>
      </c>
      <c r="AI103" s="105">
        <f t="shared" si="83"/>
        <v>-0.23076923076923078</v>
      </c>
      <c r="AJ103" s="97">
        <f t="shared" si="64"/>
        <v>1</v>
      </c>
      <c r="AK103" s="86"/>
      <c r="AL103" s="6">
        <v>185863</v>
      </c>
      <c r="AM103" s="5" t="s">
        <v>64</v>
      </c>
      <c r="AN103" s="6">
        <v>45</v>
      </c>
      <c r="AO103" s="20">
        <v>453</v>
      </c>
      <c r="AP103" s="3">
        <f t="shared" ref="AP103:AP116" si="86">(AO103-AU103)/ABS(AU103)</f>
        <v>6.8396226415094338E-2</v>
      </c>
      <c r="AQ103" s="20">
        <v>65</v>
      </c>
      <c r="AR103" s="3">
        <f t="shared" ref="AR103:AR116" si="87">(AQ103-AW103)/ABS(AW103)</f>
        <v>0.38297872340425532</v>
      </c>
      <c r="AS103" s="31">
        <f t="shared" si="71"/>
        <v>1.4444444444444444</v>
      </c>
      <c r="AT103" s="6">
        <v>40</v>
      </c>
      <c r="AU103" s="20">
        <v>424</v>
      </c>
      <c r="AV103" s="8">
        <v>0.25816023738872401</v>
      </c>
      <c r="AW103" s="20">
        <v>47</v>
      </c>
      <c r="AX103" s="9">
        <v>0.27027027027027029</v>
      </c>
      <c r="AY103" s="31">
        <f>AW104/AT104</f>
        <v>1.0125</v>
      </c>
    </row>
    <row r="104" spans="1:51" x14ac:dyDescent="0.25">
      <c r="A104" s="65"/>
      <c r="B104" s="65">
        <v>185865</v>
      </c>
      <c r="C104" s="117" t="s">
        <v>65</v>
      </c>
      <c r="D104" s="4">
        <v>80</v>
      </c>
      <c r="E104" s="20">
        <v>739</v>
      </c>
      <c r="F104" s="209">
        <f t="shared" si="78"/>
        <v>2.7137042062415195E-3</v>
      </c>
      <c r="G104" s="20">
        <v>81</v>
      </c>
      <c r="H104" s="105">
        <f t="shared" si="79"/>
        <v>-0.17346938775510204</v>
      </c>
      <c r="I104" s="97">
        <f t="shared" si="80"/>
        <v>1.0125</v>
      </c>
      <c r="J104" s="65"/>
      <c r="K104" s="65">
        <v>185865</v>
      </c>
      <c r="L104" s="117" t="s">
        <v>65</v>
      </c>
      <c r="M104" s="4">
        <v>80</v>
      </c>
      <c r="N104" s="20">
        <v>737</v>
      </c>
      <c r="O104" s="209">
        <f t="shared" si="74"/>
        <v>3.9492242595204514E-2</v>
      </c>
      <c r="P104" s="20">
        <v>98</v>
      </c>
      <c r="Q104" s="105">
        <f t="shared" si="84"/>
        <v>-2.9702970297029702E-2</v>
      </c>
      <c r="R104" s="97">
        <f t="shared" si="72"/>
        <v>1.2250000000000001</v>
      </c>
      <c r="S104" s="65"/>
      <c r="T104" s="65">
        <v>185865</v>
      </c>
      <c r="U104" s="117" t="s">
        <v>65</v>
      </c>
      <c r="V104" s="4">
        <v>80</v>
      </c>
      <c r="W104" s="20">
        <v>709</v>
      </c>
      <c r="X104" s="135">
        <f t="shared" si="81"/>
        <v>0</v>
      </c>
      <c r="Y104" s="20">
        <v>101</v>
      </c>
      <c r="Z104" s="105">
        <f t="shared" si="85"/>
        <v>0.1744186046511628</v>
      </c>
      <c r="AA104" s="97">
        <f t="shared" si="73"/>
        <v>1.2625</v>
      </c>
      <c r="AB104" s="65"/>
      <c r="AC104" s="65">
        <v>185865</v>
      </c>
      <c r="AD104" s="117" t="s">
        <v>65</v>
      </c>
      <c r="AE104" s="4">
        <v>80</v>
      </c>
      <c r="AF104" s="20">
        <v>709</v>
      </c>
      <c r="AG104" s="135">
        <f t="shared" si="82"/>
        <v>4.8816568047337278E-2</v>
      </c>
      <c r="AH104" s="20">
        <v>86</v>
      </c>
      <c r="AI104" s="105">
        <f t="shared" si="83"/>
        <v>-0.12244897959183673</v>
      </c>
      <c r="AJ104" s="97">
        <f t="shared" si="64"/>
        <v>1.075</v>
      </c>
      <c r="AK104" s="86"/>
      <c r="AL104" s="6">
        <v>185865</v>
      </c>
      <c r="AM104" s="5" t="s">
        <v>65</v>
      </c>
      <c r="AN104" s="6">
        <v>80</v>
      </c>
      <c r="AO104" s="20">
        <v>676</v>
      </c>
      <c r="AP104" s="3">
        <f t="shared" si="86"/>
        <v>0.18596491228070175</v>
      </c>
      <c r="AQ104" s="20">
        <v>98</v>
      </c>
      <c r="AR104" s="3">
        <f t="shared" si="87"/>
        <v>0.20987654320987653</v>
      </c>
      <c r="AS104" s="31">
        <f t="shared" si="71"/>
        <v>1.2250000000000001</v>
      </c>
      <c r="AT104" s="6">
        <v>80</v>
      </c>
      <c r="AU104" s="20">
        <v>570</v>
      </c>
      <c r="AV104" s="8">
        <v>-8.6956521739130436E-3</v>
      </c>
      <c r="AW104" s="20">
        <v>81</v>
      </c>
      <c r="AX104" s="9">
        <v>-0.1</v>
      </c>
      <c r="AY104" s="31"/>
    </row>
    <row r="105" spans="1:51" ht="13.8" thickBot="1" x14ac:dyDescent="0.3">
      <c r="A105" s="65"/>
      <c r="B105" s="65">
        <v>185233</v>
      </c>
      <c r="C105" s="117" t="s">
        <v>144</v>
      </c>
      <c r="D105" s="4">
        <v>150</v>
      </c>
      <c r="E105" s="20">
        <v>885</v>
      </c>
      <c r="F105" s="209">
        <f t="shared" si="78"/>
        <v>-6.7340067340067337E-3</v>
      </c>
      <c r="G105" s="20">
        <v>168</v>
      </c>
      <c r="H105" s="105">
        <f t="shared" si="79"/>
        <v>-7.18232044198895E-2</v>
      </c>
      <c r="I105" s="97">
        <f t="shared" si="80"/>
        <v>1.1200000000000001</v>
      </c>
      <c r="J105" s="65"/>
      <c r="K105" s="65">
        <v>185233</v>
      </c>
      <c r="L105" s="117" t="s">
        <v>144</v>
      </c>
      <c r="M105" s="4">
        <v>150</v>
      </c>
      <c r="N105" s="20">
        <v>891</v>
      </c>
      <c r="O105" s="209">
        <f>(N105-W105)/ABS(W105)</f>
        <v>0.11375</v>
      </c>
      <c r="P105" s="20">
        <v>181</v>
      </c>
      <c r="Q105" s="105">
        <f t="shared" si="84"/>
        <v>6.4705882352941183E-2</v>
      </c>
      <c r="R105" s="97">
        <f t="shared" si="72"/>
        <v>1.2066666666666668</v>
      </c>
      <c r="S105" s="65"/>
      <c r="T105" s="65">
        <v>185233</v>
      </c>
      <c r="U105" s="117" t="s">
        <v>144</v>
      </c>
      <c r="V105" s="4">
        <v>150</v>
      </c>
      <c r="W105" s="20">
        <v>800</v>
      </c>
      <c r="X105" s="135">
        <f t="shared" si="81"/>
        <v>2.3017902813299233E-2</v>
      </c>
      <c r="Y105" s="20">
        <v>170</v>
      </c>
      <c r="Z105" s="105">
        <f t="shared" si="85"/>
        <v>0.24087591240875914</v>
      </c>
      <c r="AA105" s="97">
        <f t="shared" si="73"/>
        <v>1.1333333333333333</v>
      </c>
      <c r="AB105" s="65"/>
      <c r="AC105" s="65">
        <v>185233</v>
      </c>
      <c r="AD105" s="117" t="s">
        <v>144</v>
      </c>
      <c r="AE105" s="4">
        <v>150</v>
      </c>
      <c r="AF105" s="20">
        <v>782</v>
      </c>
      <c r="AG105" s="135">
        <f t="shared" si="82"/>
        <v>6.8306010928961755E-2</v>
      </c>
      <c r="AH105" s="20">
        <v>137</v>
      </c>
      <c r="AI105" s="105">
        <f t="shared" si="83"/>
        <v>1.4814814814814815E-2</v>
      </c>
      <c r="AJ105" s="97">
        <f t="shared" si="64"/>
        <v>0.91333333333333333</v>
      </c>
      <c r="AK105" s="86"/>
      <c r="AL105" s="6">
        <v>185233</v>
      </c>
      <c r="AM105" s="5" t="s">
        <v>66</v>
      </c>
      <c r="AN105" s="6">
        <v>180</v>
      </c>
      <c r="AO105" s="20">
        <v>732</v>
      </c>
      <c r="AP105" s="3">
        <f t="shared" si="86"/>
        <v>3.3898305084745763E-2</v>
      </c>
      <c r="AQ105" s="20">
        <v>135</v>
      </c>
      <c r="AR105" s="3">
        <f t="shared" si="87"/>
        <v>0</v>
      </c>
      <c r="AS105" s="31">
        <f t="shared" si="71"/>
        <v>0.75</v>
      </c>
      <c r="AT105" s="6">
        <v>180</v>
      </c>
      <c r="AU105" s="20">
        <v>708</v>
      </c>
      <c r="AV105" s="8">
        <v>-8.171206225680934E-2</v>
      </c>
      <c r="AW105" s="20">
        <v>135</v>
      </c>
      <c r="AX105" s="9">
        <v>-1.4598540145985401E-2</v>
      </c>
      <c r="AY105" s="31">
        <f t="shared" ref="AY105:AY130" si="88">AW105/AT105</f>
        <v>0.75</v>
      </c>
    </row>
    <row r="106" spans="1:51" ht="13.8" hidden="1" thickBot="1" x14ac:dyDescent="0.3">
      <c r="A106" s="65"/>
      <c r="B106" s="122">
        <v>185837</v>
      </c>
      <c r="C106" s="128" t="s">
        <v>67</v>
      </c>
      <c r="D106" s="4"/>
      <c r="E106" s="20"/>
      <c r="F106" s="211"/>
      <c r="G106" s="20"/>
      <c r="H106" s="92" t="s">
        <v>103</v>
      </c>
      <c r="I106" s="97"/>
      <c r="J106" s="65"/>
      <c r="K106" s="122">
        <v>185837</v>
      </c>
      <c r="L106" s="128" t="s">
        <v>67</v>
      </c>
      <c r="M106" s="4"/>
      <c r="N106" s="20"/>
      <c r="O106" s="211"/>
      <c r="P106" s="20"/>
      <c r="Q106" s="92" t="s">
        <v>103</v>
      </c>
      <c r="R106" s="97"/>
      <c r="S106" s="65"/>
      <c r="T106" s="122">
        <v>185837</v>
      </c>
      <c r="U106" s="128" t="s">
        <v>67</v>
      </c>
      <c r="V106" s="4"/>
      <c r="W106" s="20"/>
      <c r="X106" s="90"/>
      <c r="Y106" s="20"/>
      <c r="Z106" s="92" t="s">
        <v>103</v>
      </c>
      <c r="AA106" s="97"/>
      <c r="AB106" s="65"/>
      <c r="AC106" s="122">
        <v>185837</v>
      </c>
      <c r="AD106" s="128" t="s">
        <v>67</v>
      </c>
      <c r="AE106" s="4"/>
      <c r="AF106" s="20"/>
      <c r="AG106" s="90"/>
      <c r="AH106" s="20"/>
      <c r="AI106" s="92" t="s">
        <v>103</v>
      </c>
      <c r="AJ106" s="97"/>
      <c r="AK106" s="86"/>
      <c r="AL106" s="6">
        <v>185837</v>
      </c>
      <c r="AM106" s="5" t="s">
        <v>67</v>
      </c>
      <c r="AN106" s="6">
        <v>60</v>
      </c>
      <c r="AO106" s="20">
        <v>717</v>
      </c>
      <c r="AP106" s="3">
        <f t="shared" si="86"/>
        <v>9.465648854961832E-2</v>
      </c>
      <c r="AQ106" s="20">
        <v>93</v>
      </c>
      <c r="AR106" s="3">
        <f t="shared" si="87"/>
        <v>-0.10576923076923077</v>
      </c>
      <c r="AS106" s="31">
        <f t="shared" si="71"/>
        <v>1.55</v>
      </c>
      <c r="AT106" s="6">
        <v>60</v>
      </c>
      <c r="AU106" s="20">
        <v>655</v>
      </c>
      <c r="AV106" s="8">
        <v>8.6235489220563843E-2</v>
      </c>
      <c r="AW106" s="20">
        <v>104</v>
      </c>
      <c r="AX106" s="9">
        <v>0.15555555555555556</v>
      </c>
      <c r="AY106" s="31">
        <f t="shared" si="88"/>
        <v>1.7333333333333334</v>
      </c>
    </row>
    <row r="107" spans="1:51" ht="13.8" hidden="1" thickBot="1" x14ac:dyDescent="0.3">
      <c r="A107" s="66"/>
      <c r="B107" s="123">
        <v>185840</v>
      </c>
      <c r="C107" s="129" t="s">
        <v>68</v>
      </c>
      <c r="D107" s="10"/>
      <c r="E107" s="21"/>
      <c r="F107" s="214"/>
      <c r="G107" s="21"/>
      <c r="H107" s="102" t="s">
        <v>103</v>
      </c>
      <c r="I107" s="103"/>
      <c r="J107" s="66"/>
      <c r="K107" s="123">
        <v>185840</v>
      </c>
      <c r="L107" s="129" t="s">
        <v>68</v>
      </c>
      <c r="M107" s="10"/>
      <c r="N107" s="21"/>
      <c r="O107" s="214"/>
      <c r="P107" s="21"/>
      <c r="Q107" s="102" t="s">
        <v>103</v>
      </c>
      <c r="R107" s="103"/>
      <c r="S107" s="66"/>
      <c r="T107" s="123">
        <v>185840</v>
      </c>
      <c r="U107" s="129" t="s">
        <v>68</v>
      </c>
      <c r="V107" s="10"/>
      <c r="W107" s="21"/>
      <c r="X107" s="101"/>
      <c r="Y107" s="21"/>
      <c r="Z107" s="102" t="s">
        <v>103</v>
      </c>
      <c r="AA107" s="103"/>
      <c r="AB107" s="66"/>
      <c r="AC107" s="123">
        <v>185840</v>
      </c>
      <c r="AD107" s="129" t="s">
        <v>68</v>
      </c>
      <c r="AE107" s="10"/>
      <c r="AF107" s="21"/>
      <c r="AG107" s="101"/>
      <c r="AH107" s="21"/>
      <c r="AI107" s="102" t="s">
        <v>103</v>
      </c>
      <c r="AJ107" s="103"/>
      <c r="AK107" s="88"/>
      <c r="AL107" s="12">
        <v>185840</v>
      </c>
      <c r="AM107" s="11" t="s">
        <v>68</v>
      </c>
      <c r="AN107" s="12">
        <v>30</v>
      </c>
      <c r="AO107" s="21">
        <v>521</v>
      </c>
      <c r="AP107" s="45">
        <f t="shared" si="86"/>
        <v>0.29601990049751242</v>
      </c>
      <c r="AQ107" s="47">
        <v>42</v>
      </c>
      <c r="AR107" s="45">
        <f t="shared" si="87"/>
        <v>2.4390243902439025E-2</v>
      </c>
      <c r="AS107" s="31">
        <f t="shared" si="71"/>
        <v>1.4</v>
      </c>
      <c r="AT107" s="12">
        <v>30</v>
      </c>
      <c r="AU107" s="21">
        <v>402</v>
      </c>
      <c r="AV107" s="142">
        <v>-6.2937062937062943E-2</v>
      </c>
      <c r="AW107" s="21">
        <v>41</v>
      </c>
      <c r="AX107" s="143">
        <v>-0.14583333333333334</v>
      </c>
      <c r="AY107" s="31">
        <f t="shared" si="88"/>
        <v>1.3666666666666667</v>
      </c>
    </row>
    <row r="108" spans="1:51" ht="13.8" thickBot="1" x14ac:dyDescent="0.3">
      <c r="A108" s="69"/>
      <c r="B108" s="69"/>
      <c r="C108" s="69" t="s">
        <v>69</v>
      </c>
      <c r="D108" s="15">
        <f>SUM(D81:D107)</f>
        <v>1214</v>
      </c>
      <c r="E108" s="16">
        <f>SUM(E81:E107)</f>
        <v>11309</v>
      </c>
      <c r="F108" s="215">
        <f>(E108-N108)/ABS(N108)</f>
        <v>2.818438039821802E-2</v>
      </c>
      <c r="G108" s="16">
        <f>SUM(G81:G107)</f>
        <v>1914</v>
      </c>
      <c r="H108" s="163">
        <f>(G108-P108)/ABS(P108)</f>
        <v>3.2919589854290339E-2</v>
      </c>
      <c r="I108" s="32">
        <f>G108/D108</f>
        <v>1.5766062602965403</v>
      </c>
      <c r="J108" s="69"/>
      <c r="K108" s="69"/>
      <c r="L108" s="69" t="s">
        <v>69</v>
      </c>
      <c r="M108" s="15">
        <f>SUM(M81:M107)</f>
        <v>1178</v>
      </c>
      <c r="N108" s="16">
        <f>SUM(N81:N107)</f>
        <v>10999</v>
      </c>
      <c r="O108" s="215">
        <f>(N108-W108)/ABS(W108)</f>
        <v>7.1296386480958415E-2</v>
      </c>
      <c r="P108" s="16">
        <f>SUM(P81:P107)</f>
        <v>1853</v>
      </c>
      <c r="Q108" s="163">
        <f>(P108-Y108)/ABS(Y108)</f>
        <v>9.580130100532229E-2</v>
      </c>
      <c r="R108" s="32">
        <f>P108/M108</f>
        <v>1.5730050933786077</v>
      </c>
      <c r="S108" s="69"/>
      <c r="T108" s="69"/>
      <c r="U108" s="69" t="s">
        <v>69</v>
      </c>
      <c r="V108" s="15">
        <f>SUM(V81:V107)</f>
        <v>1145</v>
      </c>
      <c r="W108" s="16">
        <f>SUM(W81:W107)</f>
        <v>10267</v>
      </c>
      <c r="X108" s="162">
        <f t="shared" ref="X108:X129" si="89">(W108-AF108)/ABS(AF108)</f>
        <v>4.872318692543412E-2</v>
      </c>
      <c r="Y108" s="16">
        <f>SUM(Y81:Y107)</f>
        <v>1691</v>
      </c>
      <c r="Z108" s="163">
        <f>(Y108-AH108)/ABS(AH108)</f>
        <v>0.13948787061994608</v>
      </c>
      <c r="AA108" s="32">
        <f t="shared" ref="AA108:AA130" si="90">Y108/V108</f>
        <v>1.4768558951965065</v>
      </c>
      <c r="AB108" s="69"/>
      <c r="AC108" s="69"/>
      <c r="AD108" s="69" t="s">
        <v>69</v>
      </c>
      <c r="AE108" s="15">
        <f>SUM(AE81:AE107)</f>
        <v>1143</v>
      </c>
      <c r="AF108" s="16">
        <f>SUM(AF81:AF107)</f>
        <v>9790</v>
      </c>
      <c r="AG108" s="162">
        <f t="shared" ref="AG108:AG130" si="91">(AF108-AO108)/ABS(AO108)</f>
        <v>-5.1815980629539952E-2</v>
      </c>
      <c r="AH108" s="16">
        <f>SUM(AH81:AH107)</f>
        <v>1484</v>
      </c>
      <c r="AI108" s="163">
        <f t="shared" ref="AI108:AI130" si="92">(AH108-AQ108)/ABS(AQ108)</f>
        <v>0</v>
      </c>
      <c r="AJ108" s="32">
        <f t="shared" ref="AJ108:AJ139" si="93">AH108/AE108</f>
        <v>1.2983377077865266</v>
      </c>
      <c r="AK108" s="144"/>
      <c r="AL108" s="15"/>
      <c r="AM108" s="14" t="s">
        <v>69</v>
      </c>
      <c r="AN108" s="15">
        <f>SUM(AN81:AN107)</f>
        <v>1078</v>
      </c>
      <c r="AO108" s="16">
        <f>SUM(AO81:AO107)</f>
        <v>10325</v>
      </c>
      <c r="AP108" s="43">
        <f t="shared" si="86"/>
        <v>6.3884595569294184E-2</v>
      </c>
      <c r="AQ108" s="44">
        <f>SUM(AQ81:AQ107)</f>
        <v>1484</v>
      </c>
      <c r="AR108" s="43">
        <f t="shared" si="87"/>
        <v>6.0757684060042887E-2</v>
      </c>
      <c r="AS108" s="32">
        <f t="shared" si="71"/>
        <v>1.3766233766233766</v>
      </c>
      <c r="AT108" s="15">
        <f>SUM(AT81:AT107)</f>
        <v>1078</v>
      </c>
      <c r="AU108" s="16">
        <f>SUM(AU81:AU107)</f>
        <v>9705</v>
      </c>
      <c r="AV108" s="145">
        <v>5.1918491220463908E-2</v>
      </c>
      <c r="AW108" s="16">
        <f>SUM(AW81:AW107)</f>
        <v>1399</v>
      </c>
      <c r="AX108" s="146">
        <v>7.199424046076314E-3</v>
      </c>
      <c r="AY108" s="32">
        <f t="shared" si="88"/>
        <v>1.297773654916512</v>
      </c>
    </row>
    <row r="109" spans="1:51" x14ac:dyDescent="0.25">
      <c r="A109" s="18" t="s">
        <v>70</v>
      </c>
      <c r="B109" s="63">
        <v>185742</v>
      </c>
      <c r="C109" s="115" t="s">
        <v>184</v>
      </c>
      <c r="D109" s="17">
        <v>65</v>
      </c>
      <c r="E109" s="19">
        <v>1098</v>
      </c>
      <c r="F109" s="209">
        <f>(E109-N109)/ABS(N109)</f>
        <v>-7.575757575757576E-2</v>
      </c>
      <c r="G109" s="19">
        <v>239</v>
      </c>
      <c r="H109" s="105">
        <f>(G109-P109)/ABS(P109)</f>
        <v>8.4388185654008432E-3</v>
      </c>
      <c r="I109" s="132">
        <f>G109/D109</f>
        <v>3.6769230769230767</v>
      </c>
      <c r="J109" s="18" t="s">
        <v>70</v>
      </c>
      <c r="K109" s="63">
        <v>185742</v>
      </c>
      <c r="L109" s="115" t="s">
        <v>184</v>
      </c>
      <c r="M109" s="17">
        <v>65</v>
      </c>
      <c r="N109" s="19">
        <v>1188</v>
      </c>
      <c r="O109" s="209">
        <f t="shared" ref="O109" si="94">(N109-W109)/ABS(W109)</f>
        <v>0.17857142857142858</v>
      </c>
      <c r="P109" s="19">
        <v>237</v>
      </c>
      <c r="Q109" s="105">
        <f>(P109-(Y109+Y110))/ABS((Y109+Y110))</f>
        <v>4.8672566371681415E-2</v>
      </c>
      <c r="R109" s="132">
        <f t="shared" ref="R109" si="95">P109/M109</f>
        <v>3.6461538461538461</v>
      </c>
      <c r="S109" s="18" t="s">
        <v>70</v>
      </c>
      <c r="T109" s="63">
        <v>185742</v>
      </c>
      <c r="U109" s="115" t="s">
        <v>71</v>
      </c>
      <c r="V109" s="17">
        <v>65</v>
      </c>
      <c r="W109" s="19">
        <v>1008</v>
      </c>
      <c r="X109" s="135">
        <f t="shared" si="89"/>
        <v>9.9236641221374045E-2</v>
      </c>
      <c r="Y109" s="19">
        <v>226</v>
      </c>
      <c r="Z109" s="105">
        <f>(Y109-(AH109+AH110))/ABS((AH109+AH110))</f>
        <v>-9.9601593625498003E-2</v>
      </c>
      <c r="AA109" s="132">
        <f t="shared" si="90"/>
        <v>3.476923076923077</v>
      </c>
      <c r="AB109" s="18" t="s">
        <v>70</v>
      </c>
      <c r="AC109" s="63">
        <v>185742</v>
      </c>
      <c r="AD109" s="115" t="s">
        <v>71</v>
      </c>
      <c r="AE109" s="17">
        <v>33</v>
      </c>
      <c r="AF109" s="19">
        <v>917</v>
      </c>
      <c r="AG109" s="135">
        <f t="shared" si="91"/>
        <v>-0.11742059672762271</v>
      </c>
      <c r="AH109" s="19">
        <v>202</v>
      </c>
      <c r="AI109" s="105">
        <f t="shared" si="92"/>
        <v>-3.8095238095238099E-2</v>
      </c>
      <c r="AJ109" s="132">
        <f t="shared" si="93"/>
        <v>6.1212121212121211</v>
      </c>
      <c r="AK109" s="116" t="s">
        <v>70</v>
      </c>
      <c r="AL109" s="2">
        <v>185742</v>
      </c>
      <c r="AM109" s="18" t="s">
        <v>71</v>
      </c>
      <c r="AN109" s="2">
        <v>33</v>
      </c>
      <c r="AO109" s="19">
        <v>1039</v>
      </c>
      <c r="AP109" s="3">
        <f t="shared" si="86"/>
        <v>3.2803180914512925E-2</v>
      </c>
      <c r="AQ109" s="19">
        <v>210</v>
      </c>
      <c r="AR109" s="3">
        <f t="shared" si="87"/>
        <v>-0.10638297872340426</v>
      </c>
      <c r="AS109" s="31">
        <f t="shared" si="71"/>
        <v>6.3636363636363633</v>
      </c>
      <c r="AT109" s="2">
        <v>33</v>
      </c>
      <c r="AU109" s="19">
        <v>1006</v>
      </c>
      <c r="AV109" s="3">
        <v>-3.5474592521572389E-2</v>
      </c>
      <c r="AW109" s="19">
        <v>235</v>
      </c>
      <c r="AX109" s="82">
        <v>-9.9616858237547887E-2</v>
      </c>
      <c r="AY109" s="31">
        <f t="shared" si="88"/>
        <v>7.1212121212121211</v>
      </c>
    </row>
    <row r="110" spans="1:51" x14ac:dyDescent="0.25">
      <c r="A110" s="5"/>
      <c r="B110" s="122">
        <v>185748</v>
      </c>
      <c r="C110" s="128" t="s">
        <v>72</v>
      </c>
      <c r="D110" s="34"/>
      <c r="E110" s="42"/>
      <c r="F110" s="213"/>
      <c r="G110" s="42"/>
      <c r="H110" s="194" t="s">
        <v>103</v>
      </c>
      <c r="I110" s="189"/>
      <c r="J110" s="5"/>
      <c r="K110" s="122">
        <v>185748</v>
      </c>
      <c r="L110" s="128" t="s">
        <v>72</v>
      </c>
      <c r="M110" s="34"/>
      <c r="N110" s="42"/>
      <c r="O110" s="213"/>
      <c r="P110" s="42"/>
      <c r="Q110" s="194" t="s">
        <v>103</v>
      </c>
      <c r="R110" s="189"/>
      <c r="S110" s="5"/>
      <c r="T110" s="122">
        <v>185748</v>
      </c>
      <c r="U110" s="128" t="s">
        <v>72</v>
      </c>
      <c r="V110" s="34"/>
      <c r="W110" s="42"/>
      <c r="X110" s="196"/>
      <c r="Y110" s="42"/>
      <c r="Z110" s="194" t="s">
        <v>103</v>
      </c>
      <c r="AA110" s="189"/>
      <c r="AB110" s="5"/>
      <c r="AC110" s="65">
        <v>185748</v>
      </c>
      <c r="AD110" s="117" t="s">
        <v>72</v>
      </c>
      <c r="AE110" s="4">
        <v>32</v>
      </c>
      <c r="AF110" s="20">
        <v>793</v>
      </c>
      <c r="AG110" s="135">
        <f t="shared" si="91"/>
        <v>-8.8505747126436787E-2</v>
      </c>
      <c r="AH110" s="20">
        <v>49</v>
      </c>
      <c r="AI110" s="105">
        <f t="shared" si="92"/>
        <v>-9.2592592592592587E-2</v>
      </c>
      <c r="AJ110" s="112">
        <f t="shared" si="93"/>
        <v>1.53125</v>
      </c>
      <c r="AK110" s="117"/>
      <c r="AL110" s="6">
        <v>185748</v>
      </c>
      <c r="AM110" s="5" t="s">
        <v>72</v>
      </c>
      <c r="AN110" s="6">
        <v>32</v>
      </c>
      <c r="AO110" s="20">
        <v>870</v>
      </c>
      <c r="AP110" s="3">
        <f t="shared" si="86"/>
        <v>-5.7142857142857143E-3</v>
      </c>
      <c r="AQ110" s="20">
        <v>54</v>
      </c>
      <c r="AR110" s="3">
        <f t="shared" si="87"/>
        <v>-5.2631578947368418E-2</v>
      </c>
      <c r="AS110" s="31">
        <f t="shared" si="71"/>
        <v>1.6875</v>
      </c>
      <c r="AT110" s="6">
        <v>32</v>
      </c>
      <c r="AU110" s="20">
        <v>875</v>
      </c>
      <c r="AV110" s="8">
        <v>6.5773447015834346E-2</v>
      </c>
      <c r="AW110" s="20">
        <v>57</v>
      </c>
      <c r="AX110" s="9">
        <v>0.78125</v>
      </c>
      <c r="AY110" s="31">
        <f t="shared" si="88"/>
        <v>1.78125</v>
      </c>
    </row>
    <row r="111" spans="1:51" ht="13.8" thickBot="1" x14ac:dyDescent="0.3">
      <c r="A111" s="11"/>
      <c r="B111" s="124">
        <v>185899</v>
      </c>
      <c r="C111" s="130" t="s">
        <v>73</v>
      </c>
      <c r="D111" s="10">
        <v>24</v>
      </c>
      <c r="E111" s="21">
        <v>910</v>
      </c>
      <c r="F111" s="216">
        <f t="shared" ref="F111:F124" si="96">(E111-N111)/ABS(N111)</f>
        <v>3.644646924829157E-2</v>
      </c>
      <c r="G111" s="21">
        <v>155</v>
      </c>
      <c r="H111" s="160">
        <f t="shared" ref="H111:H124" si="97">(G111-P111)/ABS(P111)</f>
        <v>6.1643835616438353E-2</v>
      </c>
      <c r="I111" s="118">
        <f t="shared" ref="I111:I130" si="98">G111/D111</f>
        <v>6.458333333333333</v>
      </c>
      <c r="J111" s="11"/>
      <c r="K111" s="124">
        <v>185899</v>
      </c>
      <c r="L111" s="130" t="s">
        <v>73</v>
      </c>
      <c r="M111" s="10">
        <v>24</v>
      </c>
      <c r="N111" s="21">
        <v>878</v>
      </c>
      <c r="O111" s="216">
        <f t="shared" ref="O111" si="99">(N111-W111)/ABS(W111)</f>
        <v>0.13290322580645161</v>
      </c>
      <c r="P111" s="21">
        <v>146</v>
      </c>
      <c r="Q111" s="160">
        <f t="shared" ref="Q111:Q115" si="100">(P111-Y111)/ABS(Y111)</f>
        <v>8.9552238805970144E-2</v>
      </c>
      <c r="R111" s="118">
        <f t="shared" ref="R111:R129" si="101">P111/M111</f>
        <v>6.083333333333333</v>
      </c>
      <c r="S111" s="11"/>
      <c r="T111" s="124">
        <v>185899</v>
      </c>
      <c r="U111" s="130" t="s">
        <v>73</v>
      </c>
      <c r="V111" s="10">
        <v>24</v>
      </c>
      <c r="W111" s="21">
        <v>775</v>
      </c>
      <c r="X111" s="174">
        <f t="shared" si="89"/>
        <v>-3.2459425717852687E-2</v>
      </c>
      <c r="Y111" s="21">
        <v>134</v>
      </c>
      <c r="Z111" s="160">
        <f t="shared" ref="Z111:Z129" si="102">(Y111-AH111)/ABS(AH111)</f>
        <v>0.14529914529914531</v>
      </c>
      <c r="AA111" s="118">
        <f t="shared" si="90"/>
        <v>5.583333333333333</v>
      </c>
      <c r="AB111" s="11"/>
      <c r="AC111" s="124">
        <v>185899</v>
      </c>
      <c r="AD111" s="130" t="s">
        <v>73</v>
      </c>
      <c r="AE111" s="10">
        <v>24</v>
      </c>
      <c r="AF111" s="21">
        <v>801</v>
      </c>
      <c r="AG111" s="174">
        <f t="shared" si="91"/>
        <v>0.12342215988779803</v>
      </c>
      <c r="AH111" s="21">
        <v>117</v>
      </c>
      <c r="AI111" s="160">
        <f t="shared" si="92"/>
        <v>-0.11363636363636363</v>
      </c>
      <c r="AJ111" s="118">
        <f t="shared" si="93"/>
        <v>4.875</v>
      </c>
      <c r="AK111" s="119"/>
      <c r="AL111" s="12">
        <v>185899</v>
      </c>
      <c r="AM111" s="11" t="s">
        <v>73</v>
      </c>
      <c r="AN111" s="12">
        <v>24</v>
      </c>
      <c r="AO111" s="21">
        <v>713</v>
      </c>
      <c r="AP111" s="45">
        <f t="shared" si="86"/>
        <v>5.1622418879056046E-2</v>
      </c>
      <c r="AQ111" s="47">
        <v>132</v>
      </c>
      <c r="AR111" s="45">
        <f t="shared" si="87"/>
        <v>3.125E-2</v>
      </c>
      <c r="AS111" s="31">
        <f t="shared" si="71"/>
        <v>5.5</v>
      </c>
      <c r="AT111" s="12">
        <v>24</v>
      </c>
      <c r="AU111" s="21">
        <v>678</v>
      </c>
      <c r="AV111" s="142">
        <v>-0.10317460317460317</v>
      </c>
      <c r="AW111" s="21">
        <v>128</v>
      </c>
      <c r="AX111" s="143">
        <v>3.2258064516129031E-2</v>
      </c>
      <c r="AY111" s="31">
        <f t="shared" si="88"/>
        <v>5.333333333333333</v>
      </c>
    </row>
    <row r="112" spans="1:51" ht="13.8" thickBot="1" x14ac:dyDescent="0.3">
      <c r="A112" s="69"/>
      <c r="B112" s="69"/>
      <c r="C112" s="69" t="s">
        <v>74</v>
      </c>
      <c r="D112" s="15">
        <f>SUM(D109:D111)</f>
        <v>89</v>
      </c>
      <c r="E112" s="16">
        <f>SUM(E109:E111)</f>
        <v>2008</v>
      </c>
      <c r="F112" s="215">
        <f t="shared" si="96"/>
        <v>-2.8073572120038724E-2</v>
      </c>
      <c r="G112" s="16">
        <f>SUM(G109:G111)</f>
        <v>394</v>
      </c>
      <c r="H112" s="163">
        <f t="shared" si="97"/>
        <v>2.8720626631853787E-2</v>
      </c>
      <c r="I112" s="32">
        <f t="shared" si="98"/>
        <v>4.4269662921348312</v>
      </c>
      <c r="J112" s="69"/>
      <c r="K112" s="69"/>
      <c r="L112" s="69" t="s">
        <v>74</v>
      </c>
      <c r="M112" s="15">
        <f>SUM(M109:M111)</f>
        <v>89</v>
      </c>
      <c r="N112" s="16">
        <f>SUM(N109:N111)</f>
        <v>2066</v>
      </c>
      <c r="O112" s="215">
        <f>(N112-W112)/ABS(W112)</f>
        <v>0.15872125630959058</v>
      </c>
      <c r="P112" s="16">
        <f>SUM(P109:P111)</f>
        <v>383</v>
      </c>
      <c r="Q112" s="163">
        <f>(P112-Y112)/ABS(Y112)</f>
        <v>6.3888888888888884E-2</v>
      </c>
      <c r="R112" s="32">
        <f>P112/M112</f>
        <v>4.3033707865168536</v>
      </c>
      <c r="S112" s="69"/>
      <c r="T112" s="69"/>
      <c r="U112" s="69" t="s">
        <v>74</v>
      </c>
      <c r="V112" s="15">
        <f>SUM(V109:V111)</f>
        <v>89</v>
      </c>
      <c r="W112" s="16">
        <f>SUM(W109:W111)</f>
        <v>1783</v>
      </c>
      <c r="X112" s="162">
        <f>(W112-AF112)/ABS(AF112)</f>
        <v>-0.28992433293508563</v>
      </c>
      <c r="Y112" s="16">
        <f>SUM(Y109:Y111)</f>
        <v>360</v>
      </c>
      <c r="Z112" s="163">
        <f t="shared" si="102"/>
        <v>-2.1739130434782608E-2</v>
      </c>
      <c r="AA112" s="32">
        <f t="shared" si="90"/>
        <v>4.0449438202247192</v>
      </c>
      <c r="AB112" s="69"/>
      <c r="AC112" s="69"/>
      <c r="AD112" s="69" t="s">
        <v>74</v>
      </c>
      <c r="AE112" s="15">
        <f>SUM(AE109:AE111)</f>
        <v>89</v>
      </c>
      <c r="AF112" s="16">
        <f>SUM(AF109:AF111)</f>
        <v>2511</v>
      </c>
      <c r="AG112" s="162">
        <f t="shared" si="91"/>
        <v>-4.2334096109839819E-2</v>
      </c>
      <c r="AH112" s="16">
        <f>SUM(AH109:AH111)</f>
        <v>368</v>
      </c>
      <c r="AI112" s="163">
        <f t="shared" si="92"/>
        <v>-7.0707070707070704E-2</v>
      </c>
      <c r="AJ112" s="32">
        <f t="shared" si="93"/>
        <v>4.1348314606741576</v>
      </c>
      <c r="AK112" s="144"/>
      <c r="AL112" s="15"/>
      <c r="AM112" s="14" t="s">
        <v>74</v>
      </c>
      <c r="AN112" s="15">
        <f>SUM(AN109:AN111)</f>
        <v>89</v>
      </c>
      <c r="AO112" s="16">
        <f>SUM(AO109:AO111)</f>
        <v>2622</v>
      </c>
      <c r="AP112" s="43">
        <f t="shared" si="86"/>
        <v>2.4618991793669401E-2</v>
      </c>
      <c r="AQ112" s="44">
        <f>SUM(AQ109:AQ111)</f>
        <v>396</v>
      </c>
      <c r="AR112" s="43">
        <f t="shared" si="87"/>
        <v>-5.7142857142857141E-2</v>
      </c>
      <c r="AS112" s="32">
        <f t="shared" si="71"/>
        <v>4.4494382022471912</v>
      </c>
      <c r="AT112" s="15">
        <f>SUM(AT109:AT111)</f>
        <v>89</v>
      </c>
      <c r="AU112" s="16">
        <f>SUM(AU109:AU111)</f>
        <v>2559</v>
      </c>
      <c r="AV112" s="145">
        <v>-2.3282442748091603E-2</v>
      </c>
      <c r="AW112" s="16">
        <f>SUM(AW109:AW111)</f>
        <v>420</v>
      </c>
      <c r="AX112" s="146">
        <v>7.1942446043165471E-3</v>
      </c>
      <c r="AY112" s="32">
        <f t="shared" si="88"/>
        <v>4.7191011235955056</v>
      </c>
    </row>
    <row r="113" spans="1:51" x14ac:dyDescent="0.25">
      <c r="A113" s="18" t="s">
        <v>75</v>
      </c>
      <c r="B113" s="64">
        <v>185870</v>
      </c>
      <c r="C113" s="116" t="s">
        <v>76</v>
      </c>
      <c r="D113" s="17">
        <v>55</v>
      </c>
      <c r="E113" s="19">
        <v>820</v>
      </c>
      <c r="F113" s="209">
        <f t="shared" si="96"/>
        <v>-0.18245264207377868</v>
      </c>
      <c r="G113" s="19">
        <v>64</v>
      </c>
      <c r="H113" s="105">
        <f t="shared" si="97"/>
        <v>-0.13513513513513514</v>
      </c>
      <c r="I113" s="132">
        <f t="shared" si="98"/>
        <v>1.1636363636363636</v>
      </c>
      <c r="J113" s="18" t="s">
        <v>75</v>
      </c>
      <c r="K113" s="64">
        <v>185870</v>
      </c>
      <c r="L113" s="116" t="s">
        <v>76</v>
      </c>
      <c r="M113" s="17">
        <v>55</v>
      </c>
      <c r="N113" s="19">
        <v>1003</v>
      </c>
      <c r="O113" s="209">
        <f t="shared" ref="O113:O129" si="103">(N113-W113)/ABS(W113)</f>
        <v>-5.8215962441314557E-2</v>
      </c>
      <c r="P113" s="19">
        <v>74</v>
      </c>
      <c r="Q113" s="105">
        <f t="shared" si="100"/>
        <v>-0.22105263157894736</v>
      </c>
      <c r="R113" s="132">
        <f t="shared" si="101"/>
        <v>1.3454545454545455</v>
      </c>
      <c r="S113" s="18" t="s">
        <v>75</v>
      </c>
      <c r="T113" s="64">
        <v>185870</v>
      </c>
      <c r="U113" s="116" t="s">
        <v>76</v>
      </c>
      <c r="V113" s="17">
        <v>55</v>
      </c>
      <c r="W113" s="19">
        <v>1065</v>
      </c>
      <c r="X113" s="135">
        <f t="shared" si="89"/>
        <v>-0.13625304136253041</v>
      </c>
      <c r="Y113" s="19">
        <v>95</v>
      </c>
      <c r="Z113" s="105">
        <f t="shared" si="102"/>
        <v>-0.05</v>
      </c>
      <c r="AA113" s="132">
        <f t="shared" si="90"/>
        <v>1.7272727272727273</v>
      </c>
      <c r="AB113" s="18" t="s">
        <v>75</v>
      </c>
      <c r="AC113" s="64">
        <v>185870</v>
      </c>
      <c r="AD113" s="116" t="s">
        <v>76</v>
      </c>
      <c r="AE113" s="17">
        <v>60</v>
      </c>
      <c r="AF113" s="19">
        <v>1233</v>
      </c>
      <c r="AG113" s="135">
        <f t="shared" si="91"/>
        <v>8.2528533801580331E-2</v>
      </c>
      <c r="AH113" s="19">
        <v>100</v>
      </c>
      <c r="AI113" s="105">
        <f t="shared" si="92"/>
        <v>0.21951219512195122</v>
      </c>
      <c r="AJ113" s="132">
        <f t="shared" si="93"/>
        <v>1.6666666666666667</v>
      </c>
      <c r="AK113" s="116" t="s">
        <v>75</v>
      </c>
      <c r="AL113" s="2">
        <v>185870</v>
      </c>
      <c r="AM113" s="18" t="s">
        <v>76</v>
      </c>
      <c r="AN113" s="2">
        <v>60</v>
      </c>
      <c r="AO113" s="19">
        <v>1139</v>
      </c>
      <c r="AP113" s="3">
        <f t="shared" si="86"/>
        <v>0.10475266731328807</v>
      </c>
      <c r="AQ113" s="19">
        <v>82</v>
      </c>
      <c r="AR113" s="3">
        <f t="shared" si="87"/>
        <v>-9.8901098901098897E-2</v>
      </c>
      <c r="AS113" s="31">
        <f t="shared" si="71"/>
        <v>1.3666666666666667</v>
      </c>
      <c r="AT113" s="2">
        <v>60</v>
      </c>
      <c r="AU113" s="19">
        <v>1031</v>
      </c>
      <c r="AV113" s="3">
        <v>-6.7811934900542492E-2</v>
      </c>
      <c r="AW113" s="19">
        <v>91</v>
      </c>
      <c r="AX113" s="82">
        <v>8.3333333333333329E-2</v>
      </c>
      <c r="AY113" s="31">
        <f t="shared" si="88"/>
        <v>1.5166666666666666</v>
      </c>
    </row>
    <row r="114" spans="1:51" x14ac:dyDescent="0.25">
      <c r="A114" s="5"/>
      <c r="B114" s="65">
        <v>185872</v>
      </c>
      <c r="C114" s="117" t="s">
        <v>77</v>
      </c>
      <c r="D114" s="4">
        <v>60</v>
      </c>
      <c r="E114" s="20">
        <v>1741</v>
      </c>
      <c r="F114" s="209">
        <f t="shared" si="96"/>
        <v>-3.7589828634604756E-2</v>
      </c>
      <c r="G114" s="20">
        <v>322</v>
      </c>
      <c r="H114" s="105">
        <f t="shared" si="97"/>
        <v>-0.22596153846153846</v>
      </c>
      <c r="I114" s="112">
        <f t="shared" si="98"/>
        <v>5.3666666666666663</v>
      </c>
      <c r="J114" s="5"/>
      <c r="K114" s="65">
        <v>185872</v>
      </c>
      <c r="L114" s="117" t="s">
        <v>77</v>
      </c>
      <c r="M114" s="4">
        <v>60</v>
      </c>
      <c r="N114" s="20">
        <v>1809</v>
      </c>
      <c r="O114" s="209">
        <f t="shared" si="103"/>
        <v>-0.14346590909090909</v>
      </c>
      <c r="P114" s="20">
        <v>416</v>
      </c>
      <c r="Q114" s="105">
        <f t="shared" si="100"/>
        <v>-8.5714285714285715E-2</v>
      </c>
      <c r="R114" s="112">
        <f t="shared" si="101"/>
        <v>6.9333333333333336</v>
      </c>
      <c r="S114" s="5"/>
      <c r="T114" s="65">
        <v>185872</v>
      </c>
      <c r="U114" s="117" t="s">
        <v>77</v>
      </c>
      <c r="V114" s="4">
        <v>60</v>
      </c>
      <c r="W114" s="20">
        <v>2112</v>
      </c>
      <c r="X114" s="135">
        <f t="shared" si="89"/>
        <v>2.5740650801359885E-2</v>
      </c>
      <c r="Y114" s="20">
        <v>455</v>
      </c>
      <c r="Z114" s="105">
        <f t="shared" si="102"/>
        <v>6.0606060606060608E-2</v>
      </c>
      <c r="AA114" s="112">
        <f t="shared" si="90"/>
        <v>7.583333333333333</v>
      </c>
      <c r="AB114" s="5"/>
      <c r="AC114" s="65">
        <v>185872</v>
      </c>
      <c r="AD114" s="117" t="s">
        <v>77</v>
      </c>
      <c r="AE114" s="4">
        <v>60</v>
      </c>
      <c r="AF114" s="20">
        <v>2059</v>
      </c>
      <c r="AG114" s="135">
        <f t="shared" si="91"/>
        <v>-2.7856468366383381E-2</v>
      </c>
      <c r="AH114" s="20">
        <v>429</v>
      </c>
      <c r="AI114" s="105">
        <f t="shared" si="92"/>
        <v>-5.2980132450331126E-2</v>
      </c>
      <c r="AJ114" s="112">
        <f t="shared" si="93"/>
        <v>7.15</v>
      </c>
      <c r="AK114" s="117"/>
      <c r="AL114" s="6">
        <v>185872</v>
      </c>
      <c r="AM114" s="5" t="s">
        <v>77</v>
      </c>
      <c r="AN114" s="6">
        <v>60</v>
      </c>
      <c r="AO114" s="20">
        <v>2118</v>
      </c>
      <c r="AP114" s="3">
        <f t="shared" si="86"/>
        <v>0.18324022346368715</v>
      </c>
      <c r="AQ114" s="20">
        <v>453</v>
      </c>
      <c r="AR114" s="3">
        <f t="shared" si="87"/>
        <v>0.15856777493606139</v>
      </c>
      <c r="AS114" s="31">
        <f t="shared" si="71"/>
        <v>7.55</v>
      </c>
      <c r="AT114" s="6">
        <v>60</v>
      </c>
      <c r="AU114" s="20">
        <v>1790</v>
      </c>
      <c r="AV114" s="8">
        <v>-6.5762004175365346E-2</v>
      </c>
      <c r="AW114" s="20">
        <v>391</v>
      </c>
      <c r="AX114" s="9">
        <v>-5.3268765133171914E-2</v>
      </c>
      <c r="AY114" s="31">
        <f t="shared" si="88"/>
        <v>6.5166666666666666</v>
      </c>
    </row>
    <row r="115" spans="1:51" x14ac:dyDescent="0.25">
      <c r="A115" s="5"/>
      <c r="B115" s="65">
        <v>185308</v>
      </c>
      <c r="C115" s="117" t="s">
        <v>78</v>
      </c>
      <c r="D115" s="4">
        <v>60</v>
      </c>
      <c r="E115" s="20">
        <v>1504</v>
      </c>
      <c r="F115" s="209">
        <f t="shared" si="96"/>
        <v>-0.12456344586728754</v>
      </c>
      <c r="G115" s="20">
        <v>258</v>
      </c>
      <c r="H115" s="105">
        <f t="shared" si="97"/>
        <v>-0.10726643598615918</v>
      </c>
      <c r="I115" s="112">
        <f t="shared" si="98"/>
        <v>4.3</v>
      </c>
      <c r="J115" s="5"/>
      <c r="K115" s="65">
        <v>185308</v>
      </c>
      <c r="L115" s="117" t="s">
        <v>78</v>
      </c>
      <c r="M115" s="4">
        <v>60</v>
      </c>
      <c r="N115" s="20">
        <v>1718</v>
      </c>
      <c r="O115" s="209">
        <f t="shared" si="103"/>
        <v>-6.9364161849710983E-3</v>
      </c>
      <c r="P115" s="20">
        <v>289</v>
      </c>
      <c r="Q115" s="105">
        <f t="shared" si="100"/>
        <v>4.3321299638989168E-2</v>
      </c>
      <c r="R115" s="112">
        <f t="shared" si="101"/>
        <v>4.8166666666666664</v>
      </c>
      <c r="S115" s="5"/>
      <c r="T115" s="65">
        <v>185308</v>
      </c>
      <c r="U115" s="117" t="s">
        <v>78</v>
      </c>
      <c r="V115" s="4">
        <v>60</v>
      </c>
      <c r="W115" s="20">
        <v>1730</v>
      </c>
      <c r="X115" s="135">
        <f t="shared" si="89"/>
        <v>-1.1993146773272416E-2</v>
      </c>
      <c r="Y115" s="20">
        <v>277</v>
      </c>
      <c r="Z115" s="105">
        <f t="shared" si="102"/>
        <v>1.4652014652014652E-2</v>
      </c>
      <c r="AA115" s="112">
        <f t="shared" si="90"/>
        <v>4.6166666666666663</v>
      </c>
      <c r="AB115" s="5"/>
      <c r="AC115" s="65">
        <v>185308</v>
      </c>
      <c r="AD115" s="117" t="s">
        <v>78</v>
      </c>
      <c r="AE115" s="4">
        <v>60</v>
      </c>
      <c r="AF115" s="20">
        <v>1751</v>
      </c>
      <c r="AG115" s="135">
        <f t="shared" si="91"/>
        <v>6.3791008505467803E-2</v>
      </c>
      <c r="AH115" s="20">
        <v>273</v>
      </c>
      <c r="AI115" s="105">
        <f t="shared" si="92"/>
        <v>0.25229357798165136</v>
      </c>
      <c r="AJ115" s="112">
        <f t="shared" si="93"/>
        <v>4.55</v>
      </c>
      <c r="AK115" s="117"/>
      <c r="AL115" s="6">
        <v>185308</v>
      </c>
      <c r="AM115" s="5" t="s">
        <v>78</v>
      </c>
      <c r="AN115" s="6">
        <v>60</v>
      </c>
      <c r="AO115" s="20">
        <v>1646</v>
      </c>
      <c r="AP115" s="3">
        <f t="shared" si="86"/>
        <v>7.2312703583061883E-2</v>
      </c>
      <c r="AQ115" s="20">
        <v>218</v>
      </c>
      <c r="AR115" s="3">
        <f t="shared" si="87"/>
        <v>-8.0168776371308023E-2</v>
      </c>
      <c r="AS115" s="31">
        <f t="shared" si="71"/>
        <v>3.6333333333333333</v>
      </c>
      <c r="AT115" s="6">
        <v>60</v>
      </c>
      <c r="AU115" s="20">
        <v>1535</v>
      </c>
      <c r="AV115" s="8">
        <v>0.13956941351150706</v>
      </c>
      <c r="AW115" s="20">
        <v>237</v>
      </c>
      <c r="AX115" s="9">
        <v>0.30939226519337015</v>
      </c>
      <c r="AY115" s="31">
        <f t="shared" si="88"/>
        <v>3.95</v>
      </c>
    </row>
    <row r="116" spans="1:51" x14ac:dyDescent="0.25">
      <c r="A116" s="5"/>
      <c r="B116" s="65">
        <v>185452</v>
      </c>
      <c r="C116" s="117" t="s">
        <v>79</v>
      </c>
      <c r="D116" s="4">
        <v>55</v>
      </c>
      <c r="E116" s="20">
        <v>1966</v>
      </c>
      <c r="F116" s="209">
        <f t="shared" si="96"/>
        <v>-9.5260009203865625E-2</v>
      </c>
      <c r="G116" s="20">
        <v>224</v>
      </c>
      <c r="H116" s="105">
        <f t="shared" si="97"/>
        <v>-0.10040160642570281</v>
      </c>
      <c r="I116" s="112">
        <f t="shared" si="98"/>
        <v>4.0727272727272723</v>
      </c>
      <c r="J116" s="5"/>
      <c r="K116" s="65">
        <v>185452</v>
      </c>
      <c r="L116" s="117" t="s">
        <v>79</v>
      </c>
      <c r="M116" s="4">
        <v>55</v>
      </c>
      <c r="N116" s="20">
        <v>2173</v>
      </c>
      <c r="O116" s="209">
        <f>(N116-W116)/ABS(W116)</f>
        <v>3.6736641221374045E-2</v>
      </c>
      <c r="P116" s="20">
        <v>249</v>
      </c>
      <c r="Q116" s="105">
        <f>(P116-Y116)/ABS(Y116)</f>
        <v>-7.7777777777777779E-2</v>
      </c>
      <c r="R116" s="112">
        <f t="shared" si="101"/>
        <v>4.5272727272727273</v>
      </c>
      <c r="S116" s="5"/>
      <c r="T116" s="65">
        <v>185452</v>
      </c>
      <c r="U116" s="117" t="s">
        <v>79</v>
      </c>
      <c r="V116" s="4">
        <v>55</v>
      </c>
      <c r="W116" s="20">
        <v>2096</v>
      </c>
      <c r="X116" s="135">
        <f t="shared" si="89"/>
        <v>0.11786666666666666</v>
      </c>
      <c r="Y116" s="20">
        <v>270</v>
      </c>
      <c r="Z116" s="105">
        <f>(Y116-AH116)/ABS(AH116)</f>
        <v>0.5</v>
      </c>
      <c r="AA116" s="112">
        <f t="shared" si="90"/>
        <v>4.9090909090909092</v>
      </c>
      <c r="AB116" s="5"/>
      <c r="AC116" s="65">
        <v>185452</v>
      </c>
      <c r="AD116" s="117" t="s">
        <v>79</v>
      </c>
      <c r="AE116" s="4">
        <v>60</v>
      </c>
      <c r="AF116" s="20">
        <v>1875</v>
      </c>
      <c r="AG116" s="135">
        <f t="shared" si="91"/>
        <v>5.6933483652762122E-2</v>
      </c>
      <c r="AH116" s="20">
        <v>180</v>
      </c>
      <c r="AI116" s="105">
        <f t="shared" si="92"/>
        <v>2.8571428571428571E-2</v>
      </c>
      <c r="AJ116" s="112">
        <f t="shared" si="93"/>
        <v>3</v>
      </c>
      <c r="AK116" s="117"/>
      <c r="AL116" s="6">
        <v>185452</v>
      </c>
      <c r="AM116" s="5" t="s">
        <v>79</v>
      </c>
      <c r="AN116" s="6">
        <v>60</v>
      </c>
      <c r="AO116" s="20">
        <v>1774</v>
      </c>
      <c r="AP116" s="3">
        <f t="shared" si="86"/>
        <v>0.14157014157014158</v>
      </c>
      <c r="AQ116" s="20">
        <v>175</v>
      </c>
      <c r="AR116" s="3">
        <f t="shared" si="87"/>
        <v>-0.11616161616161616</v>
      </c>
      <c r="AS116" s="31">
        <f t="shared" si="71"/>
        <v>2.9166666666666665</v>
      </c>
      <c r="AT116" s="6">
        <v>60</v>
      </c>
      <c r="AU116" s="20">
        <v>1554</v>
      </c>
      <c r="AV116" s="8">
        <v>8.7473757872638211E-2</v>
      </c>
      <c r="AW116" s="20">
        <v>198</v>
      </c>
      <c r="AX116" s="9">
        <v>0.2073170731707317</v>
      </c>
      <c r="AY116" s="31">
        <f t="shared" si="88"/>
        <v>3.3</v>
      </c>
    </row>
    <row r="117" spans="1:51" x14ac:dyDescent="0.25">
      <c r="A117" s="5"/>
      <c r="B117" s="65">
        <v>185941</v>
      </c>
      <c r="C117" s="117" t="s">
        <v>145</v>
      </c>
      <c r="D117" s="4">
        <v>60</v>
      </c>
      <c r="E117" s="20">
        <v>2940</v>
      </c>
      <c r="F117" s="209">
        <f t="shared" si="96"/>
        <v>1.6246111303145523E-2</v>
      </c>
      <c r="G117" s="20">
        <v>989</v>
      </c>
      <c r="H117" s="105">
        <f t="shared" si="97"/>
        <v>-5.2681992337164751E-2</v>
      </c>
      <c r="I117" s="112">
        <f t="shared" si="98"/>
        <v>16.483333333333334</v>
      </c>
      <c r="J117" s="5"/>
      <c r="K117" s="65">
        <v>185941</v>
      </c>
      <c r="L117" s="117" t="s">
        <v>145</v>
      </c>
      <c r="M117" s="4">
        <v>60</v>
      </c>
      <c r="N117" s="20">
        <v>2893</v>
      </c>
      <c r="O117" s="209">
        <f t="shared" si="103"/>
        <v>5.0853614239011989E-2</v>
      </c>
      <c r="P117" s="20">
        <v>1044</v>
      </c>
      <c r="Q117" s="105">
        <f t="shared" ref="Q117" si="104">(P117-Y117)/ABS(Y117)</f>
        <v>0.10010537407797682</v>
      </c>
      <c r="R117" s="112">
        <f t="shared" si="101"/>
        <v>17.399999999999999</v>
      </c>
      <c r="S117" s="5"/>
      <c r="T117" s="65">
        <v>185941</v>
      </c>
      <c r="U117" s="117" t="s">
        <v>145</v>
      </c>
      <c r="V117" s="4">
        <v>60</v>
      </c>
      <c r="W117" s="20">
        <v>2753</v>
      </c>
      <c r="X117" s="135">
        <f t="shared" si="89"/>
        <v>9.289400555776102E-2</v>
      </c>
      <c r="Y117" s="20">
        <v>949</v>
      </c>
      <c r="Z117" s="105">
        <f t="shared" si="102"/>
        <v>-5.3838484546360914E-2</v>
      </c>
      <c r="AA117" s="112">
        <f t="shared" si="90"/>
        <v>15.816666666666666</v>
      </c>
      <c r="AB117" s="5"/>
      <c r="AC117" s="65">
        <v>185941</v>
      </c>
      <c r="AD117" s="117" t="s">
        <v>145</v>
      </c>
      <c r="AE117" s="4">
        <v>55</v>
      </c>
      <c r="AF117" s="20">
        <v>2519</v>
      </c>
      <c r="AG117" s="135">
        <f t="shared" si="91"/>
        <v>1.1240465676435166E-2</v>
      </c>
      <c r="AH117" s="20">
        <v>1003</v>
      </c>
      <c r="AI117" s="105">
        <f t="shared" si="92"/>
        <v>-2.05078125E-2</v>
      </c>
      <c r="AJ117" s="112">
        <f t="shared" si="93"/>
        <v>18.236363636363638</v>
      </c>
      <c r="AK117" s="117"/>
      <c r="AL117" s="6">
        <v>185941</v>
      </c>
      <c r="AM117" s="5" t="s">
        <v>81</v>
      </c>
      <c r="AN117" s="6">
        <v>44</v>
      </c>
      <c r="AO117" s="20">
        <v>2491</v>
      </c>
      <c r="AP117" s="3">
        <f>(AO117-AU118)/ABS(AU118)</f>
        <v>9.446397188049209E-2</v>
      </c>
      <c r="AQ117" s="20">
        <v>1024</v>
      </c>
      <c r="AR117" s="3">
        <f>(AQ117-AW118)/ABS(AW118)</f>
        <v>8.5896076352067863E-2</v>
      </c>
      <c r="AS117" s="31">
        <f>AQ117/AN117</f>
        <v>23.272727272727273</v>
      </c>
      <c r="AT117" s="6">
        <v>160</v>
      </c>
      <c r="AU117" s="20">
        <v>3231</v>
      </c>
      <c r="AV117" s="8">
        <v>7.9518877380554631E-2</v>
      </c>
      <c r="AW117" s="20">
        <v>578</v>
      </c>
      <c r="AX117" s="9">
        <v>0.18200408997955012</v>
      </c>
      <c r="AY117" s="31">
        <f t="shared" si="88"/>
        <v>3.6124999999999998</v>
      </c>
    </row>
    <row r="118" spans="1:51" x14ac:dyDescent="0.25">
      <c r="A118" s="5"/>
      <c r="B118" s="65">
        <v>185942</v>
      </c>
      <c r="C118" s="117" t="s">
        <v>146</v>
      </c>
      <c r="D118" s="4">
        <v>60</v>
      </c>
      <c r="E118" s="20">
        <v>2406</v>
      </c>
      <c r="F118" s="209">
        <f t="shared" si="96"/>
        <v>0.13758865248226951</v>
      </c>
      <c r="G118" s="20">
        <v>289</v>
      </c>
      <c r="H118" s="105">
        <f t="shared" si="97"/>
        <v>0.44500000000000001</v>
      </c>
      <c r="I118" s="112">
        <f t="shared" si="98"/>
        <v>4.8166666666666664</v>
      </c>
      <c r="J118" s="5"/>
      <c r="K118" s="65">
        <v>185942</v>
      </c>
      <c r="L118" s="117" t="s">
        <v>146</v>
      </c>
      <c r="M118" s="4">
        <v>60</v>
      </c>
      <c r="N118" s="20">
        <v>2115</v>
      </c>
      <c r="O118" s="209">
        <f t="shared" si="103"/>
        <v>7.0886075949367092E-2</v>
      </c>
      <c r="P118" s="20">
        <v>200</v>
      </c>
      <c r="Q118" s="105">
        <f>(P118-Y118)/ABS(Y118)</f>
        <v>0.19760479041916168</v>
      </c>
      <c r="R118" s="112">
        <f t="shared" si="101"/>
        <v>3.3333333333333335</v>
      </c>
      <c r="S118" s="5"/>
      <c r="T118" s="65">
        <v>185942</v>
      </c>
      <c r="U118" s="117" t="s">
        <v>146</v>
      </c>
      <c r="V118" s="4">
        <v>60</v>
      </c>
      <c r="W118" s="20">
        <v>1975</v>
      </c>
      <c r="X118" s="135">
        <f t="shared" si="89"/>
        <v>6.0118089103596353E-2</v>
      </c>
      <c r="Y118" s="20">
        <v>167</v>
      </c>
      <c r="Z118" s="105">
        <f>(Y118-AH118)/ABS(AH118)</f>
        <v>-0.18536585365853658</v>
      </c>
      <c r="AA118" s="112">
        <f t="shared" si="90"/>
        <v>2.7833333333333332</v>
      </c>
      <c r="AB118" s="5"/>
      <c r="AC118" s="65">
        <v>185942</v>
      </c>
      <c r="AD118" s="117" t="s">
        <v>146</v>
      </c>
      <c r="AE118" s="4">
        <v>55</v>
      </c>
      <c r="AF118" s="20">
        <v>1863</v>
      </c>
      <c r="AG118" s="135">
        <f t="shared" si="91"/>
        <v>5.1354401805869074E-2</v>
      </c>
      <c r="AH118" s="20">
        <v>205</v>
      </c>
      <c r="AI118" s="105">
        <f t="shared" si="92"/>
        <v>0.33116883116883117</v>
      </c>
      <c r="AJ118" s="112">
        <f t="shared" si="93"/>
        <v>3.7272727272727271</v>
      </c>
      <c r="AK118" s="117"/>
      <c r="AL118" s="6">
        <v>185942</v>
      </c>
      <c r="AM118" s="5" t="s">
        <v>82</v>
      </c>
      <c r="AN118" s="6">
        <v>44</v>
      </c>
      <c r="AO118" s="20">
        <v>1772</v>
      </c>
      <c r="AP118" s="3">
        <f>(AO118-AU119)/ABS(AU119)</f>
        <v>1.9562715765247412E-2</v>
      </c>
      <c r="AQ118" s="20">
        <v>154</v>
      </c>
      <c r="AR118" s="3">
        <f>(AQ118-AW119)/ABS(AW119)</f>
        <v>-0.10465116279069768</v>
      </c>
      <c r="AS118" s="31">
        <f>AQ118/AN118</f>
        <v>3.5</v>
      </c>
      <c r="AT118" s="6">
        <v>44</v>
      </c>
      <c r="AU118" s="20">
        <v>2276</v>
      </c>
      <c r="AV118" s="8">
        <v>-0.34952843669619893</v>
      </c>
      <c r="AW118" s="20">
        <v>943</v>
      </c>
      <c r="AX118" s="9">
        <v>-0.3771466314398943</v>
      </c>
      <c r="AY118" s="31">
        <f t="shared" si="88"/>
        <v>21.431818181818183</v>
      </c>
    </row>
    <row r="119" spans="1:51" x14ac:dyDescent="0.25">
      <c r="A119" s="5"/>
      <c r="B119" s="65">
        <v>185752</v>
      </c>
      <c r="C119" s="117" t="s">
        <v>83</v>
      </c>
      <c r="D119" s="4">
        <v>100</v>
      </c>
      <c r="E119" s="20">
        <v>3502</v>
      </c>
      <c r="F119" s="209">
        <f t="shared" si="96"/>
        <v>1.7431725740848343E-2</v>
      </c>
      <c r="G119" s="20">
        <v>541</v>
      </c>
      <c r="H119" s="105">
        <f t="shared" si="97"/>
        <v>1.50093808630394E-2</v>
      </c>
      <c r="I119" s="112">
        <f t="shared" si="98"/>
        <v>5.41</v>
      </c>
      <c r="J119" s="5"/>
      <c r="K119" s="65">
        <v>185752</v>
      </c>
      <c r="L119" s="117" t="s">
        <v>83</v>
      </c>
      <c r="M119" s="4">
        <v>100</v>
      </c>
      <c r="N119" s="20">
        <v>3442</v>
      </c>
      <c r="O119" s="209">
        <f t="shared" si="103"/>
        <v>-7.8447121820615792E-2</v>
      </c>
      <c r="P119" s="20">
        <v>533</v>
      </c>
      <c r="Q119" s="105">
        <f t="shared" ref="Q119:Q129" si="105">(P119-Y119)/ABS(Y119)</f>
        <v>-6.6549912434325745E-2</v>
      </c>
      <c r="R119" s="112">
        <f t="shared" si="101"/>
        <v>5.33</v>
      </c>
      <c r="S119" s="5"/>
      <c r="T119" s="65">
        <v>185752</v>
      </c>
      <c r="U119" s="117" t="s">
        <v>83</v>
      </c>
      <c r="V119" s="4">
        <v>100</v>
      </c>
      <c r="W119" s="20">
        <v>3735</v>
      </c>
      <c r="X119" s="135">
        <f t="shared" si="89"/>
        <v>0.16682286785379569</v>
      </c>
      <c r="Y119" s="20">
        <v>571</v>
      </c>
      <c r="Z119" s="105">
        <f t="shared" si="102"/>
        <v>0.17731958762886599</v>
      </c>
      <c r="AA119" s="112">
        <f t="shared" si="90"/>
        <v>5.71</v>
      </c>
      <c r="AB119" s="5"/>
      <c r="AC119" s="65">
        <v>185752</v>
      </c>
      <c r="AD119" s="117" t="s">
        <v>83</v>
      </c>
      <c r="AE119" s="4">
        <v>100</v>
      </c>
      <c r="AF119" s="20">
        <v>3201</v>
      </c>
      <c r="AG119" s="135">
        <f t="shared" si="91"/>
        <v>-1.6287645974185617E-2</v>
      </c>
      <c r="AH119" s="20">
        <v>485</v>
      </c>
      <c r="AI119" s="105">
        <f t="shared" si="92"/>
        <v>-0.11009174311926606</v>
      </c>
      <c r="AJ119" s="112">
        <f t="shared" si="93"/>
        <v>4.8499999999999996</v>
      </c>
      <c r="AK119" s="117"/>
      <c r="AL119" s="6">
        <v>185752</v>
      </c>
      <c r="AM119" s="5" t="s">
        <v>83</v>
      </c>
      <c r="AN119" s="6">
        <v>100</v>
      </c>
      <c r="AO119" s="20">
        <v>3254</v>
      </c>
      <c r="AP119" s="3">
        <f>(AO119-AU120)/ABS(AU120)</f>
        <v>0.23397800530906332</v>
      </c>
      <c r="AQ119" s="20">
        <v>545</v>
      </c>
      <c r="AR119" s="3">
        <f>(AQ119-AW120)/ABS(AW120)</f>
        <v>0.2330316742081448</v>
      </c>
      <c r="AS119" s="31">
        <f>AQ119/AN119</f>
        <v>5.45</v>
      </c>
      <c r="AT119" s="6">
        <v>44</v>
      </c>
      <c r="AU119" s="20">
        <v>1738</v>
      </c>
      <c r="AV119" s="8">
        <v>-0.27188940092165897</v>
      </c>
      <c r="AW119" s="20">
        <v>172</v>
      </c>
      <c r="AX119" s="9">
        <v>0.15436241610738255</v>
      </c>
      <c r="AY119" s="31">
        <f t="shared" si="88"/>
        <v>3.9090909090909092</v>
      </c>
    </row>
    <row r="120" spans="1:51" x14ac:dyDescent="0.25">
      <c r="A120" s="5"/>
      <c r="B120" s="65">
        <v>185876</v>
      </c>
      <c r="C120" s="117" t="s">
        <v>147</v>
      </c>
      <c r="D120" s="4">
        <v>170</v>
      </c>
      <c r="E120" s="20">
        <v>3887</v>
      </c>
      <c r="F120" s="209">
        <f t="shared" si="96"/>
        <v>-4.0957315568714535E-2</v>
      </c>
      <c r="G120" s="20">
        <v>632</v>
      </c>
      <c r="H120" s="105">
        <f t="shared" si="97"/>
        <v>-8.0058224163027658E-2</v>
      </c>
      <c r="I120" s="112">
        <f t="shared" si="98"/>
        <v>3.7176470588235295</v>
      </c>
      <c r="J120" s="5"/>
      <c r="K120" s="65">
        <v>185876</v>
      </c>
      <c r="L120" s="117" t="s">
        <v>147</v>
      </c>
      <c r="M120" s="4">
        <v>170</v>
      </c>
      <c r="N120" s="20">
        <v>4053</v>
      </c>
      <c r="O120" s="209">
        <f t="shared" si="103"/>
        <v>-2.4078979051288224E-2</v>
      </c>
      <c r="P120" s="20">
        <v>687</v>
      </c>
      <c r="Q120" s="105">
        <f t="shared" si="105"/>
        <v>0</v>
      </c>
      <c r="R120" s="112">
        <f t="shared" si="101"/>
        <v>4.0411764705882351</v>
      </c>
      <c r="S120" s="5"/>
      <c r="T120" s="65">
        <v>185876</v>
      </c>
      <c r="U120" s="117" t="s">
        <v>147</v>
      </c>
      <c r="V120" s="4">
        <v>170</v>
      </c>
      <c r="W120" s="20">
        <v>4153</v>
      </c>
      <c r="X120" s="135">
        <f t="shared" si="89"/>
        <v>7.5628075628075622E-2</v>
      </c>
      <c r="Y120" s="20">
        <v>687</v>
      </c>
      <c r="Z120" s="105">
        <f t="shared" si="102"/>
        <v>0.14119601328903655</v>
      </c>
      <c r="AA120" s="112">
        <f t="shared" si="90"/>
        <v>4.0411764705882351</v>
      </c>
      <c r="AB120" s="5"/>
      <c r="AC120" s="65">
        <v>185876</v>
      </c>
      <c r="AD120" s="117" t="s">
        <v>147</v>
      </c>
      <c r="AE120" s="4">
        <v>180</v>
      </c>
      <c r="AF120" s="20">
        <v>3861</v>
      </c>
      <c r="AG120" s="135">
        <f t="shared" si="91"/>
        <v>0.14535746069415603</v>
      </c>
      <c r="AH120" s="20">
        <v>602</v>
      </c>
      <c r="AI120" s="105">
        <f t="shared" si="92"/>
        <v>1.5177065767284991E-2</v>
      </c>
      <c r="AJ120" s="112">
        <f t="shared" si="93"/>
        <v>3.3444444444444446</v>
      </c>
      <c r="AK120" s="117"/>
      <c r="AL120" s="6">
        <v>185876</v>
      </c>
      <c r="AM120" s="5" t="s">
        <v>80</v>
      </c>
      <c r="AN120" s="6">
        <v>160</v>
      </c>
      <c r="AO120" s="20">
        <v>3371</v>
      </c>
      <c r="AP120" s="3">
        <f>(AO120-AU117)/ABS(AU117)</f>
        <v>4.3330238316310742E-2</v>
      </c>
      <c r="AQ120" s="20">
        <v>593</v>
      </c>
      <c r="AR120" s="3">
        <f>(AQ120-AW117)/ABS(AW117)</f>
        <v>2.5951557093425604E-2</v>
      </c>
      <c r="AS120" s="31">
        <f>AQ120/AN120</f>
        <v>3.7062499999999998</v>
      </c>
      <c r="AT120" s="6">
        <v>100</v>
      </c>
      <c r="AU120" s="20">
        <v>2637</v>
      </c>
      <c r="AV120" s="8">
        <v>-0.22600528324038743</v>
      </c>
      <c r="AW120" s="20">
        <v>442</v>
      </c>
      <c r="AX120" s="9">
        <v>-0.23529411764705882</v>
      </c>
      <c r="AY120" s="31">
        <f t="shared" si="88"/>
        <v>4.42</v>
      </c>
    </row>
    <row r="121" spans="1:51" x14ac:dyDescent="0.25">
      <c r="A121" s="5"/>
      <c r="B121" s="65">
        <v>185438</v>
      </c>
      <c r="C121" s="117" t="s">
        <v>84</v>
      </c>
      <c r="D121" s="4">
        <v>50</v>
      </c>
      <c r="E121" s="20">
        <v>587</v>
      </c>
      <c r="F121" s="209">
        <f t="shared" si="96"/>
        <v>-4.707792207792208E-2</v>
      </c>
      <c r="G121" s="20">
        <v>68</v>
      </c>
      <c r="H121" s="105">
        <f t="shared" si="97"/>
        <v>4.6153846153846156E-2</v>
      </c>
      <c r="I121" s="112">
        <f t="shared" si="98"/>
        <v>1.36</v>
      </c>
      <c r="J121" s="5"/>
      <c r="K121" s="65">
        <v>185438</v>
      </c>
      <c r="L121" s="117" t="s">
        <v>84</v>
      </c>
      <c r="M121" s="4">
        <v>50</v>
      </c>
      <c r="N121" s="20">
        <v>616</v>
      </c>
      <c r="O121" s="209">
        <f t="shared" si="103"/>
        <v>-0.14206128133704735</v>
      </c>
      <c r="P121" s="20">
        <v>65</v>
      </c>
      <c r="Q121" s="105">
        <f t="shared" si="105"/>
        <v>-0.14473684210526316</v>
      </c>
      <c r="R121" s="112">
        <f t="shared" si="101"/>
        <v>1.3</v>
      </c>
      <c r="S121" s="5"/>
      <c r="T121" s="65">
        <v>185438</v>
      </c>
      <c r="U121" s="117" t="s">
        <v>84</v>
      </c>
      <c r="V121" s="4">
        <v>50</v>
      </c>
      <c r="W121" s="20">
        <v>718</v>
      </c>
      <c r="X121" s="135">
        <f t="shared" si="89"/>
        <v>7.4850299401197598E-2</v>
      </c>
      <c r="Y121" s="20">
        <v>76</v>
      </c>
      <c r="Z121" s="105">
        <f t="shared" si="102"/>
        <v>-0.2</v>
      </c>
      <c r="AA121" s="112">
        <f t="shared" si="90"/>
        <v>1.52</v>
      </c>
      <c r="AB121" s="5"/>
      <c r="AC121" s="65">
        <v>185438</v>
      </c>
      <c r="AD121" s="117" t="s">
        <v>84</v>
      </c>
      <c r="AE121" s="4">
        <v>55</v>
      </c>
      <c r="AF121" s="20">
        <v>668</v>
      </c>
      <c r="AG121" s="135">
        <f t="shared" si="91"/>
        <v>-0.13246753246753246</v>
      </c>
      <c r="AH121" s="20">
        <v>95</v>
      </c>
      <c r="AI121" s="105">
        <f t="shared" si="92"/>
        <v>-0.19491525423728814</v>
      </c>
      <c r="AJ121" s="112">
        <f t="shared" si="93"/>
        <v>1.7272727272727273</v>
      </c>
      <c r="AK121" s="117"/>
      <c r="AL121" s="6">
        <v>185438</v>
      </c>
      <c r="AM121" s="5" t="s">
        <v>84</v>
      </c>
      <c r="AN121" s="6">
        <v>55</v>
      </c>
      <c r="AO121" s="20">
        <v>770</v>
      </c>
      <c r="AP121" s="3">
        <f t="shared" ref="AP121:AP130" si="106">(AO121-AU121)/ABS(AU121)</f>
        <v>2.8037383177570093E-2</v>
      </c>
      <c r="AQ121" s="20">
        <v>118</v>
      </c>
      <c r="AR121" s="3">
        <f t="shared" ref="AR121:AR130" si="107">(AQ121-AW121)/ABS(AW121)</f>
        <v>0.11320754716981132</v>
      </c>
      <c r="AS121" s="31">
        <f t="shared" si="71"/>
        <v>2.1454545454545455</v>
      </c>
      <c r="AT121" s="6">
        <v>55</v>
      </c>
      <c r="AU121" s="20">
        <v>749</v>
      </c>
      <c r="AV121" s="8">
        <v>-5.3097345132743362E-2</v>
      </c>
      <c r="AW121" s="20">
        <v>106</v>
      </c>
      <c r="AX121" s="9">
        <v>-2.7522935779816515E-2</v>
      </c>
      <c r="AY121" s="31">
        <f t="shared" si="88"/>
        <v>1.9272727272727272</v>
      </c>
    </row>
    <row r="122" spans="1:51" x14ac:dyDescent="0.25">
      <c r="A122" s="5"/>
      <c r="B122" s="65">
        <v>185898</v>
      </c>
      <c r="C122" s="117" t="s">
        <v>85</v>
      </c>
      <c r="D122" s="4">
        <v>95</v>
      </c>
      <c r="E122" s="20">
        <v>2389</v>
      </c>
      <c r="F122" s="209">
        <f t="shared" si="96"/>
        <v>4.0052242054854158E-2</v>
      </c>
      <c r="G122" s="20">
        <v>332</v>
      </c>
      <c r="H122" s="105">
        <f t="shared" si="97"/>
        <v>-1.1904761904761904E-2</v>
      </c>
      <c r="I122" s="112">
        <f t="shared" si="98"/>
        <v>3.4947368421052634</v>
      </c>
      <c r="J122" s="5"/>
      <c r="K122" s="65">
        <v>185898</v>
      </c>
      <c r="L122" s="117" t="s">
        <v>85</v>
      </c>
      <c r="M122" s="4">
        <v>95</v>
      </c>
      <c r="N122" s="20">
        <v>2297</v>
      </c>
      <c r="O122" s="209">
        <f t="shared" si="103"/>
        <v>5.691768826619965E-3</v>
      </c>
      <c r="P122" s="20">
        <v>336</v>
      </c>
      <c r="Q122" s="105">
        <f t="shared" si="105"/>
        <v>0.05</v>
      </c>
      <c r="R122" s="112">
        <f t="shared" si="101"/>
        <v>3.5368421052631578</v>
      </c>
      <c r="S122" s="5"/>
      <c r="T122" s="65">
        <v>185898</v>
      </c>
      <c r="U122" s="117" t="s">
        <v>85</v>
      </c>
      <c r="V122" s="4">
        <v>95</v>
      </c>
      <c r="W122" s="20">
        <v>2284</v>
      </c>
      <c r="X122" s="135">
        <f t="shared" si="89"/>
        <v>0.15353535353535352</v>
      </c>
      <c r="Y122" s="20">
        <v>320</v>
      </c>
      <c r="Z122" s="105">
        <f t="shared" si="102"/>
        <v>0.25984251968503935</v>
      </c>
      <c r="AA122" s="112">
        <f t="shared" si="90"/>
        <v>3.3684210526315788</v>
      </c>
      <c r="AB122" s="5"/>
      <c r="AC122" s="65">
        <v>185898</v>
      </c>
      <c r="AD122" s="117" t="s">
        <v>85</v>
      </c>
      <c r="AE122" s="4">
        <v>125</v>
      </c>
      <c r="AF122" s="20">
        <v>1980</v>
      </c>
      <c r="AG122" s="135">
        <f t="shared" si="91"/>
        <v>1.590559261159569E-2</v>
      </c>
      <c r="AH122" s="20">
        <v>254</v>
      </c>
      <c r="AI122" s="105">
        <f t="shared" si="92"/>
        <v>-0.21362229102167182</v>
      </c>
      <c r="AJ122" s="112">
        <f t="shared" si="93"/>
        <v>2.032</v>
      </c>
      <c r="AK122" s="117"/>
      <c r="AL122" s="6">
        <v>185898</v>
      </c>
      <c r="AM122" s="5" t="s">
        <v>85</v>
      </c>
      <c r="AN122" s="6">
        <v>110</v>
      </c>
      <c r="AO122" s="20">
        <v>1949</v>
      </c>
      <c r="AP122" s="3">
        <f t="shared" si="106"/>
        <v>0.24377791959157627</v>
      </c>
      <c r="AQ122" s="20">
        <v>323</v>
      </c>
      <c r="AR122" s="3">
        <f t="shared" si="107"/>
        <v>0.28174603174603174</v>
      </c>
      <c r="AS122" s="31">
        <f t="shared" si="71"/>
        <v>2.9363636363636365</v>
      </c>
      <c r="AT122" s="6">
        <v>110</v>
      </c>
      <c r="AU122" s="20">
        <v>1567</v>
      </c>
      <c r="AV122" s="8">
        <v>-6.8924539512774802E-2</v>
      </c>
      <c r="AW122" s="20">
        <v>252</v>
      </c>
      <c r="AX122" s="9">
        <v>-4.9056603773584909E-2</v>
      </c>
      <c r="AY122" s="31">
        <f t="shared" si="88"/>
        <v>2.290909090909091</v>
      </c>
    </row>
    <row r="123" spans="1:51" x14ac:dyDescent="0.25">
      <c r="A123" s="5"/>
      <c r="B123" s="65">
        <v>185698</v>
      </c>
      <c r="C123" s="117" t="s">
        <v>148</v>
      </c>
      <c r="D123" s="4">
        <v>50</v>
      </c>
      <c r="E123" s="20">
        <v>639</v>
      </c>
      <c r="F123" s="209">
        <f t="shared" si="96"/>
        <v>-1.9938650306748466E-2</v>
      </c>
      <c r="G123" s="20">
        <v>87</v>
      </c>
      <c r="H123" s="105">
        <f t="shared" si="97"/>
        <v>0.17567567567567569</v>
      </c>
      <c r="I123" s="112">
        <f t="shared" si="98"/>
        <v>1.74</v>
      </c>
      <c r="J123" s="5"/>
      <c r="K123" s="65">
        <v>185698</v>
      </c>
      <c r="L123" s="117" t="s">
        <v>148</v>
      </c>
      <c r="M123" s="4">
        <v>50</v>
      </c>
      <c r="N123" s="20">
        <v>652</v>
      </c>
      <c r="O123" s="209">
        <f t="shared" si="103"/>
        <v>-4.1176470588235294E-2</v>
      </c>
      <c r="P123" s="20">
        <v>74</v>
      </c>
      <c r="Q123" s="105">
        <f t="shared" si="105"/>
        <v>-0.29523809523809524</v>
      </c>
      <c r="R123" s="112">
        <f t="shared" si="101"/>
        <v>1.48</v>
      </c>
      <c r="S123" s="5"/>
      <c r="T123" s="65">
        <v>185698</v>
      </c>
      <c r="U123" s="117" t="s">
        <v>148</v>
      </c>
      <c r="V123" s="4">
        <v>50</v>
      </c>
      <c r="W123" s="20">
        <v>680</v>
      </c>
      <c r="X123" s="135">
        <f t="shared" si="89"/>
        <v>5.5900621118012424E-2</v>
      </c>
      <c r="Y123" s="20">
        <v>105</v>
      </c>
      <c r="Z123" s="105">
        <f t="shared" si="102"/>
        <v>9.375E-2</v>
      </c>
      <c r="AA123" s="112">
        <f t="shared" si="90"/>
        <v>2.1</v>
      </c>
      <c r="AB123" s="5"/>
      <c r="AC123" s="65">
        <v>185698</v>
      </c>
      <c r="AD123" s="117" t="s">
        <v>148</v>
      </c>
      <c r="AE123" s="4">
        <v>55</v>
      </c>
      <c r="AF123" s="20">
        <v>644</v>
      </c>
      <c r="AG123" s="135">
        <f t="shared" si="91"/>
        <v>-0.40037243947858475</v>
      </c>
      <c r="AH123" s="20">
        <v>96</v>
      </c>
      <c r="AI123" s="105">
        <f t="shared" si="92"/>
        <v>-0.4606741573033708</v>
      </c>
      <c r="AJ123" s="112">
        <f t="shared" si="93"/>
        <v>1.7454545454545454</v>
      </c>
      <c r="AK123" s="117"/>
      <c r="AL123" s="6">
        <v>185698</v>
      </c>
      <c r="AM123" s="5" t="s">
        <v>148</v>
      </c>
      <c r="AN123" s="6">
        <v>55</v>
      </c>
      <c r="AO123" s="20">
        <v>1074</v>
      </c>
      <c r="AP123" s="3">
        <f t="shared" si="106"/>
        <v>-4.0214477211796246E-2</v>
      </c>
      <c r="AQ123" s="20">
        <v>178</v>
      </c>
      <c r="AR123" s="3">
        <f t="shared" si="107"/>
        <v>0.11949685534591195</v>
      </c>
      <c r="AS123" s="31">
        <f t="shared" si="71"/>
        <v>3.2363636363636363</v>
      </c>
      <c r="AT123" s="6">
        <v>55</v>
      </c>
      <c r="AU123" s="20">
        <v>1119</v>
      </c>
      <c r="AV123" s="8">
        <v>0.43830334190231363</v>
      </c>
      <c r="AW123" s="20">
        <v>159</v>
      </c>
      <c r="AX123" s="9">
        <v>0.14388489208633093</v>
      </c>
      <c r="AY123" s="31">
        <f t="shared" si="88"/>
        <v>2.8909090909090911</v>
      </c>
    </row>
    <row r="124" spans="1:51" x14ac:dyDescent="0.25">
      <c r="A124" s="5"/>
      <c r="B124" s="65">
        <v>185879</v>
      </c>
      <c r="C124" s="117" t="s">
        <v>86</v>
      </c>
      <c r="D124" s="4">
        <v>95</v>
      </c>
      <c r="E124" s="20">
        <v>1302</v>
      </c>
      <c r="F124" s="209">
        <f t="shared" si="96"/>
        <v>-5.9248554913294796E-2</v>
      </c>
      <c r="G124" s="20">
        <v>122</v>
      </c>
      <c r="H124" s="105">
        <f t="shared" si="97"/>
        <v>-0.12857142857142856</v>
      </c>
      <c r="I124" s="112">
        <f t="shared" si="98"/>
        <v>1.2842105263157895</v>
      </c>
      <c r="J124" s="5"/>
      <c r="K124" s="65">
        <v>185879</v>
      </c>
      <c r="L124" s="117" t="s">
        <v>86</v>
      </c>
      <c r="M124" s="4">
        <v>95</v>
      </c>
      <c r="N124" s="20">
        <v>1384</v>
      </c>
      <c r="O124" s="209">
        <f t="shared" si="103"/>
        <v>-0.14778325123152711</v>
      </c>
      <c r="P124" s="20">
        <v>140</v>
      </c>
      <c r="Q124" s="105">
        <f t="shared" si="105"/>
        <v>-0.15662650602409639</v>
      </c>
      <c r="R124" s="112">
        <f t="shared" si="101"/>
        <v>1.4736842105263157</v>
      </c>
      <c r="S124" s="5"/>
      <c r="T124" s="65">
        <v>185879</v>
      </c>
      <c r="U124" s="117" t="s">
        <v>86</v>
      </c>
      <c r="V124" s="4">
        <v>95</v>
      </c>
      <c r="W124" s="20">
        <v>1624</v>
      </c>
      <c r="X124" s="135">
        <f t="shared" si="89"/>
        <v>-6.5592635212888384E-2</v>
      </c>
      <c r="Y124" s="20">
        <v>166</v>
      </c>
      <c r="Z124" s="105">
        <f t="shared" si="102"/>
        <v>-0.10752688172043011</v>
      </c>
      <c r="AA124" s="112">
        <f t="shared" si="90"/>
        <v>1.7473684210526317</v>
      </c>
      <c r="AB124" s="5"/>
      <c r="AC124" s="65">
        <v>185879</v>
      </c>
      <c r="AD124" s="117" t="s">
        <v>86</v>
      </c>
      <c r="AE124" s="4">
        <v>125</v>
      </c>
      <c r="AF124" s="20">
        <v>1738</v>
      </c>
      <c r="AG124" s="135">
        <f t="shared" si="91"/>
        <v>4.8250904704463207E-2</v>
      </c>
      <c r="AH124" s="20">
        <v>186</v>
      </c>
      <c r="AI124" s="105">
        <f t="shared" si="92"/>
        <v>-0.11848341232227488</v>
      </c>
      <c r="AJ124" s="112">
        <f t="shared" si="93"/>
        <v>1.488</v>
      </c>
      <c r="AK124" s="117"/>
      <c r="AL124" s="6">
        <v>185879</v>
      </c>
      <c r="AM124" s="5" t="s">
        <v>86</v>
      </c>
      <c r="AN124" s="6">
        <v>115</v>
      </c>
      <c r="AO124" s="20">
        <v>1658</v>
      </c>
      <c r="AP124" s="3">
        <f t="shared" si="106"/>
        <v>2.3456790123456792E-2</v>
      </c>
      <c r="AQ124" s="20">
        <v>211</v>
      </c>
      <c r="AR124" s="3">
        <f t="shared" si="107"/>
        <v>0.28658536585365851</v>
      </c>
      <c r="AS124" s="31">
        <f t="shared" si="71"/>
        <v>1.8347826086956522</v>
      </c>
      <c r="AT124" s="6">
        <v>115</v>
      </c>
      <c r="AU124" s="20">
        <v>1620</v>
      </c>
      <c r="AV124" s="8">
        <v>-1.758641600970285E-2</v>
      </c>
      <c r="AW124" s="20">
        <v>164</v>
      </c>
      <c r="AX124" s="9">
        <v>-0.22641509433962265</v>
      </c>
      <c r="AY124" s="31">
        <f t="shared" si="88"/>
        <v>1.4260869565217391</v>
      </c>
    </row>
    <row r="125" spans="1:51" x14ac:dyDescent="0.25">
      <c r="A125" s="5"/>
      <c r="B125" s="65">
        <v>185240</v>
      </c>
      <c r="C125" s="117" t="s">
        <v>195</v>
      </c>
      <c r="D125" s="4">
        <v>30</v>
      </c>
      <c r="E125" s="20">
        <v>1997</v>
      </c>
      <c r="F125" s="222" t="s">
        <v>157</v>
      </c>
      <c r="G125" s="20">
        <v>187</v>
      </c>
      <c r="H125" s="207" t="s">
        <v>157</v>
      </c>
      <c r="I125" s="112">
        <f t="shared" si="98"/>
        <v>6.2333333333333334</v>
      </c>
      <c r="J125" s="5"/>
      <c r="K125" s="65"/>
      <c r="L125" s="117"/>
      <c r="M125" s="4"/>
      <c r="N125" s="20"/>
      <c r="O125" s="209"/>
      <c r="P125" s="20"/>
      <c r="Q125" s="105"/>
      <c r="R125" s="112"/>
      <c r="S125" s="5"/>
      <c r="T125" s="65"/>
      <c r="U125" s="117"/>
      <c r="V125" s="4"/>
      <c r="W125" s="20"/>
      <c r="X125" s="135"/>
      <c r="Y125" s="20"/>
      <c r="Z125" s="105"/>
      <c r="AA125" s="112"/>
      <c r="AB125" s="5"/>
      <c r="AC125" s="65"/>
      <c r="AD125" s="117"/>
      <c r="AE125" s="4"/>
      <c r="AF125" s="20"/>
      <c r="AG125" s="135"/>
      <c r="AH125" s="20"/>
      <c r="AI125" s="105"/>
      <c r="AJ125" s="112"/>
      <c r="AK125" s="117"/>
      <c r="AL125" s="6"/>
      <c r="AM125" s="5"/>
      <c r="AN125" s="6"/>
      <c r="AO125" s="20"/>
      <c r="AP125" s="3"/>
      <c r="AQ125" s="20"/>
      <c r="AR125" s="3"/>
      <c r="AS125" s="31"/>
      <c r="AT125" s="6"/>
      <c r="AU125" s="20"/>
      <c r="AV125" s="8"/>
      <c r="AW125" s="20"/>
      <c r="AX125" s="9"/>
      <c r="AY125" s="31"/>
    </row>
    <row r="126" spans="1:51" x14ac:dyDescent="0.25">
      <c r="A126" s="5"/>
      <c r="B126" s="65">
        <v>185880</v>
      </c>
      <c r="C126" s="117" t="s">
        <v>87</v>
      </c>
      <c r="D126" s="4">
        <v>95</v>
      </c>
      <c r="E126" s="20">
        <v>1858</v>
      </c>
      <c r="F126" s="209">
        <f>(E126-N126)/ABS(N126)</f>
        <v>-0.13339552238805971</v>
      </c>
      <c r="G126" s="20">
        <v>183</v>
      </c>
      <c r="H126" s="105">
        <f>(G126-P126)/ABS(P126)</f>
        <v>-0.11165048543689321</v>
      </c>
      <c r="I126" s="112">
        <f t="shared" si="98"/>
        <v>1.9263157894736842</v>
      </c>
      <c r="J126" s="5"/>
      <c r="K126" s="65">
        <v>185880</v>
      </c>
      <c r="L126" s="117" t="s">
        <v>87</v>
      </c>
      <c r="M126" s="4">
        <v>110</v>
      </c>
      <c r="N126" s="20">
        <v>2144</v>
      </c>
      <c r="O126" s="209">
        <f t="shared" si="103"/>
        <v>-7.903780068728522E-2</v>
      </c>
      <c r="P126" s="20">
        <v>206</v>
      </c>
      <c r="Q126" s="105">
        <f t="shared" si="105"/>
        <v>-0.16599190283400811</v>
      </c>
      <c r="R126" s="112">
        <f t="shared" si="101"/>
        <v>1.8727272727272728</v>
      </c>
      <c r="S126" s="5"/>
      <c r="T126" s="65">
        <v>185880</v>
      </c>
      <c r="U126" s="117" t="s">
        <v>87</v>
      </c>
      <c r="V126" s="4">
        <v>110</v>
      </c>
      <c r="W126" s="20">
        <v>2328</v>
      </c>
      <c r="X126" s="135">
        <f t="shared" si="89"/>
        <v>-5.9777967549103327E-3</v>
      </c>
      <c r="Y126" s="20">
        <v>247</v>
      </c>
      <c r="Z126" s="105">
        <f t="shared" si="102"/>
        <v>8.1632653061224497E-3</v>
      </c>
      <c r="AA126" s="112">
        <f t="shared" si="90"/>
        <v>2.2454545454545456</v>
      </c>
      <c r="AB126" s="5"/>
      <c r="AC126" s="65">
        <v>185880</v>
      </c>
      <c r="AD126" s="117" t="s">
        <v>87</v>
      </c>
      <c r="AE126" s="4">
        <v>140</v>
      </c>
      <c r="AF126" s="20">
        <v>2342</v>
      </c>
      <c r="AG126" s="135">
        <f t="shared" si="91"/>
        <v>5.6382498872350022E-2</v>
      </c>
      <c r="AH126" s="20">
        <v>245</v>
      </c>
      <c r="AI126" s="105">
        <f t="shared" si="92"/>
        <v>-8.2397003745318345E-2</v>
      </c>
      <c r="AJ126" s="112">
        <f t="shared" si="93"/>
        <v>1.75</v>
      </c>
      <c r="AK126" s="117"/>
      <c r="AL126" s="6">
        <v>185880</v>
      </c>
      <c r="AM126" s="5" t="s">
        <v>87</v>
      </c>
      <c r="AN126" s="6">
        <v>140</v>
      </c>
      <c r="AO126" s="20">
        <v>2217</v>
      </c>
      <c r="AP126" s="3">
        <f t="shared" si="106"/>
        <v>5.2206929283341245E-2</v>
      </c>
      <c r="AQ126" s="20">
        <v>267</v>
      </c>
      <c r="AR126" s="3">
        <f t="shared" si="107"/>
        <v>3.0888030888030889E-2</v>
      </c>
      <c r="AS126" s="31">
        <f t="shared" si="71"/>
        <v>1.9071428571428573</v>
      </c>
      <c r="AT126" s="6">
        <v>140</v>
      </c>
      <c r="AU126" s="20">
        <v>2107</v>
      </c>
      <c r="AV126" s="8">
        <v>4.9302788844621512E-2</v>
      </c>
      <c r="AW126" s="20">
        <v>259</v>
      </c>
      <c r="AX126" s="9">
        <v>4.4354838709677422E-2</v>
      </c>
      <c r="AY126" s="31">
        <f t="shared" si="88"/>
        <v>1.85</v>
      </c>
    </row>
    <row r="127" spans="1:51" x14ac:dyDescent="0.25">
      <c r="A127" s="5"/>
      <c r="B127" s="65">
        <v>185238</v>
      </c>
      <c r="C127" s="117" t="s">
        <v>185</v>
      </c>
      <c r="D127" s="4">
        <v>40</v>
      </c>
      <c r="E127" s="20">
        <v>1328</v>
      </c>
      <c r="F127" s="209">
        <f>(E127-N127)/ABS(N127)</f>
        <v>-0.28021680216802169</v>
      </c>
      <c r="G127" s="20">
        <v>175</v>
      </c>
      <c r="H127" s="105">
        <f>(G127-P127)/ABS(P127)</f>
        <v>-0.125</v>
      </c>
      <c r="I127" s="112">
        <f t="shared" si="98"/>
        <v>4.375</v>
      </c>
      <c r="J127" s="5"/>
      <c r="K127" s="65">
        <v>185238</v>
      </c>
      <c r="L127" s="117" t="s">
        <v>185</v>
      </c>
      <c r="M127" s="4">
        <v>40</v>
      </c>
      <c r="N127" s="20">
        <v>1845</v>
      </c>
      <c r="O127" s="209" t="s">
        <v>157</v>
      </c>
      <c r="P127" s="20">
        <v>200</v>
      </c>
      <c r="Q127" s="105" t="s">
        <v>157</v>
      </c>
      <c r="R127" s="112">
        <f t="shared" si="101"/>
        <v>5</v>
      </c>
      <c r="S127" s="5"/>
      <c r="T127" s="65"/>
      <c r="U127" s="117"/>
      <c r="V127" s="4"/>
      <c r="W127" s="20"/>
      <c r="X127" s="135"/>
      <c r="Y127" s="20"/>
      <c r="Z127" s="105"/>
      <c r="AA127" s="112"/>
      <c r="AB127" s="5"/>
      <c r="AC127" s="65"/>
      <c r="AD127" s="117"/>
      <c r="AE127" s="4"/>
      <c r="AF127" s="20"/>
      <c r="AG127" s="135"/>
      <c r="AH127" s="20"/>
      <c r="AI127" s="105"/>
      <c r="AJ127" s="112"/>
      <c r="AK127" s="117"/>
      <c r="AL127" s="6"/>
      <c r="AM127" s="5"/>
      <c r="AN127" s="6"/>
      <c r="AO127" s="20"/>
      <c r="AP127" s="3"/>
      <c r="AQ127" s="20"/>
      <c r="AR127" s="3"/>
      <c r="AS127" s="31"/>
      <c r="AT127" s="6"/>
      <c r="AU127" s="20"/>
      <c r="AV127" s="8"/>
      <c r="AW127" s="20"/>
      <c r="AX127" s="9"/>
      <c r="AY127" s="31"/>
    </row>
    <row r="128" spans="1:51" x14ac:dyDescent="0.25">
      <c r="A128" s="5"/>
      <c r="B128" s="65">
        <v>185881</v>
      </c>
      <c r="C128" s="117" t="s">
        <v>88</v>
      </c>
      <c r="D128" s="4">
        <v>140</v>
      </c>
      <c r="E128" s="20">
        <v>2773</v>
      </c>
      <c r="F128" s="209">
        <f>(E128-N128)/ABS(N128)</f>
        <v>0.12999185004074978</v>
      </c>
      <c r="G128" s="20">
        <v>341</v>
      </c>
      <c r="H128" s="105">
        <f>(G128-P128)/ABS(P128)</f>
        <v>-0.15594059405940594</v>
      </c>
      <c r="I128" s="112">
        <f t="shared" si="98"/>
        <v>2.4357142857142855</v>
      </c>
      <c r="J128" s="5"/>
      <c r="K128" s="65">
        <v>185881</v>
      </c>
      <c r="L128" s="117" t="s">
        <v>88</v>
      </c>
      <c r="M128" s="4">
        <v>140</v>
      </c>
      <c r="N128" s="20">
        <v>2454</v>
      </c>
      <c r="O128" s="209">
        <f t="shared" si="103"/>
        <v>-0.1401541695865452</v>
      </c>
      <c r="P128" s="20">
        <v>404</v>
      </c>
      <c r="Q128" s="105">
        <f t="shared" si="105"/>
        <v>-0.14947368421052631</v>
      </c>
      <c r="R128" s="112">
        <f t="shared" si="101"/>
        <v>2.8857142857142857</v>
      </c>
      <c r="S128" s="5"/>
      <c r="T128" s="65">
        <v>185881</v>
      </c>
      <c r="U128" s="117" t="s">
        <v>88</v>
      </c>
      <c r="V128" s="4">
        <v>160</v>
      </c>
      <c r="W128" s="20">
        <v>2854</v>
      </c>
      <c r="X128" s="135">
        <f t="shared" si="89"/>
        <v>5.0810014727540501E-2</v>
      </c>
      <c r="Y128" s="20">
        <v>475</v>
      </c>
      <c r="Z128" s="105">
        <f t="shared" si="102"/>
        <v>3.4858387799564274E-2</v>
      </c>
      <c r="AA128" s="112">
        <f t="shared" si="90"/>
        <v>2.96875</v>
      </c>
      <c r="AB128" s="5"/>
      <c r="AC128" s="65">
        <v>185881</v>
      </c>
      <c r="AD128" s="117" t="s">
        <v>88</v>
      </c>
      <c r="AE128" s="4">
        <v>195</v>
      </c>
      <c r="AF128" s="20">
        <v>2716</v>
      </c>
      <c r="AG128" s="135">
        <f t="shared" si="91"/>
        <v>-7.5561606535057863E-2</v>
      </c>
      <c r="AH128" s="20">
        <v>459</v>
      </c>
      <c r="AI128" s="105">
        <f t="shared" si="92"/>
        <v>-3.5714285714285712E-2</v>
      </c>
      <c r="AJ128" s="112">
        <f t="shared" si="93"/>
        <v>2.3538461538461539</v>
      </c>
      <c r="AK128" s="117"/>
      <c r="AL128" s="6">
        <v>185881</v>
      </c>
      <c r="AM128" s="5" t="s">
        <v>88</v>
      </c>
      <c r="AN128" s="6">
        <v>180</v>
      </c>
      <c r="AO128" s="20">
        <v>2938</v>
      </c>
      <c r="AP128" s="3">
        <f t="shared" si="106"/>
        <v>0.13</v>
      </c>
      <c r="AQ128" s="20">
        <v>476</v>
      </c>
      <c r="AR128" s="3">
        <f t="shared" si="107"/>
        <v>8.6757990867579904E-2</v>
      </c>
      <c r="AS128" s="31">
        <f t="shared" si="71"/>
        <v>2.6444444444444444</v>
      </c>
      <c r="AT128" s="6">
        <v>180</v>
      </c>
      <c r="AU128" s="20">
        <v>2600</v>
      </c>
      <c r="AV128" s="8">
        <v>4.3338683788121987E-2</v>
      </c>
      <c r="AW128" s="20">
        <v>438</v>
      </c>
      <c r="AX128" s="9">
        <v>0.13766233766233765</v>
      </c>
      <c r="AY128" s="31">
        <f t="shared" si="88"/>
        <v>2.4333333333333331</v>
      </c>
    </row>
    <row r="129" spans="1:51" ht="13.8" thickBot="1" x14ac:dyDescent="0.3">
      <c r="A129" s="11"/>
      <c r="B129" s="66">
        <v>185883</v>
      </c>
      <c r="C129" s="119" t="s">
        <v>89</v>
      </c>
      <c r="D129" s="10">
        <v>60</v>
      </c>
      <c r="E129" s="21">
        <v>1229</v>
      </c>
      <c r="F129" s="216">
        <f>(E129-N129)/ABS(N129)</f>
        <v>-4.2088854247856584E-2</v>
      </c>
      <c r="G129" s="21">
        <v>106</v>
      </c>
      <c r="H129" s="160">
        <f>(G129-P129)/ABS(P129)</f>
        <v>7.0707070707070704E-2</v>
      </c>
      <c r="I129" s="118">
        <f t="shared" si="98"/>
        <v>1.7666666666666666</v>
      </c>
      <c r="J129" s="11"/>
      <c r="K129" s="66">
        <v>185883</v>
      </c>
      <c r="L129" s="119" t="s">
        <v>89</v>
      </c>
      <c r="M129" s="10">
        <v>60</v>
      </c>
      <c r="N129" s="21">
        <v>1283</v>
      </c>
      <c r="O129" s="216">
        <f t="shared" si="103"/>
        <v>-0.12482946793997271</v>
      </c>
      <c r="P129" s="21">
        <v>99</v>
      </c>
      <c r="Q129" s="160">
        <f t="shared" si="105"/>
        <v>-0.26119402985074625</v>
      </c>
      <c r="R129" s="118">
        <f t="shared" si="101"/>
        <v>1.65</v>
      </c>
      <c r="S129" s="11"/>
      <c r="T129" s="66">
        <v>185883</v>
      </c>
      <c r="U129" s="119" t="s">
        <v>89</v>
      </c>
      <c r="V129" s="10">
        <v>60</v>
      </c>
      <c r="W129" s="21">
        <v>1466</v>
      </c>
      <c r="X129" s="174">
        <f t="shared" si="89"/>
        <v>-3.7426132632961261E-2</v>
      </c>
      <c r="Y129" s="21">
        <v>134</v>
      </c>
      <c r="Z129" s="160">
        <f t="shared" si="102"/>
        <v>-5.6338028169014086E-2</v>
      </c>
      <c r="AA129" s="118">
        <f t="shared" si="90"/>
        <v>2.2333333333333334</v>
      </c>
      <c r="AB129" s="11"/>
      <c r="AC129" s="66">
        <v>185883</v>
      </c>
      <c r="AD129" s="119" t="s">
        <v>89</v>
      </c>
      <c r="AE129" s="10">
        <v>60</v>
      </c>
      <c r="AF129" s="21">
        <v>1523</v>
      </c>
      <c r="AG129" s="174">
        <f t="shared" si="91"/>
        <v>-5.9876543209876544E-2</v>
      </c>
      <c r="AH129" s="21">
        <v>142</v>
      </c>
      <c r="AI129" s="160">
        <f t="shared" si="92"/>
        <v>-7.792207792207792E-2</v>
      </c>
      <c r="AJ129" s="118">
        <f t="shared" si="93"/>
        <v>2.3666666666666667</v>
      </c>
      <c r="AK129" s="119"/>
      <c r="AL129" s="12">
        <v>185883</v>
      </c>
      <c r="AM129" s="11" t="s">
        <v>89</v>
      </c>
      <c r="AN129" s="12">
        <v>60</v>
      </c>
      <c r="AO129" s="21">
        <v>1620</v>
      </c>
      <c r="AP129" s="45">
        <f t="shared" si="106"/>
        <v>0.12188365650969529</v>
      </c>
      <c r="AQ129" s="47">
        <v>154</v>
      </c>
      <c r="AR129" s="45">
        <f t="shared" si="107"/>
        <v>0.15789473684210525</v>
      </c>
      <c r="AS129" s="31">
        <f t="shared" si="71"/>
        <v>2.5666666666666669</v>
      </c>
      <c r="AT129" s="12">
        <v>60</v>
      </c>
      <c r="AU129" s="21">
        <v>1444</v>
      </c>
      <c r="AV129" s="142">
        <v>-0.15407147041593439</v>
      </c>
      <c r="AW129" s="21">
        <v>133</v>
      </c>
      <c r="AX129" s="143">
        <v>-0.2810810810810811</v>
      </c>
      <c r="AY129" s="31">
        <f t="shared" si="88"/>
        <v>2.2166666666666668</v>
      </c>
    </row>
    <row r="130" spans="1:51" ht="13.8" thickBot="1" x14ac:dyDescent="0.3">
      <c r="A130" s="69"/>
      <c r="B130" s="69"/>
      <c r="C130" s="121" t="s">
        <v>90</v>
      </c>
      <c r="D130" s="15">
        <f>SUM(D113:D129)</f>
        <v>1275</v>
      </c>
      <c r="E130" s="16">
        <f>SUM(E113:E129)</f>
        <v>32868</v>
      </c>
      <c r="F130" s="215">
        <f>(E130-N130)/ABS(N130)</f>
        <v>3.0958878328785171E-2</v>
      </c>
      <c r="G130" s="16">
        <f>SUM(G113:G129)</f>
        <v>4920</v>
      </c>
      <c r="H130" s="163">
        <f>(G130-P130)/ABS(P130)</f>
        <v>-1.9138755980861243E-2</v>
      </c>
      <c r="I130" s="32">
        <f t="shared" si="98"/>
        <v>3.8588235294117648</v>
      </c>
      <c r="J130" s="69"/>
      <c r="K130" s="69"/>
      <c r="L130" s="121" t="s">
        <v>90</v>
      </c>
      <c r="M130" s="15">
        <f>SUM(M113:M129)</f>
        <v>1260</v>
      </c>
      <c r="N130" s="16">
        <f>SUM(N113:N129)</f>
        <v>31881</v>
      </c>
      <c r="O130" s="215">
        <f>(N130-W130)/ABS(W130)</f>
        <v>9.7551705571215907E-3</v>
      </c>
      <c r="P130" s="16">
        <f>SUM(P113:P129)</f>
        <v>5016</v>
      </c>
      <c r="Q130" s="163">
        <f>(P130-Y130)/ABS(Y130)</f>
        <v>4.4052863436123352E-3</v>
      </c>
      <c r="R130" s="32">
        <f>P130/M130</f>
        <v>3.980952380952381</v>
      </c>
      <c r="S130" s="69"/>
      <c r="T130" s="69"/>
      <c r="U130" s="121" t="s">
        <v>90</v>
      </c>
      <c r="V130" s="15">
        <f>SUM(V113:V129)</f>
        <v>1240</v>
      </c>
      <c r="W130" s="16">
        <f>SUM(W113:W129)</f>
        <v>31573</v>
      </c>
      <c r="X130" s="162">
        <f>(W130-AF130)/ABS(AF130)</f>
        <v>5.3381376572248354E-2</v>
      </c>
      <c r="Y130" s="16">
        <f>SUM(Y113:Y129)</f>
        <v>4994</v>
      </c>
      <c r="Z130" s="163">
        <f>(Y130-AH130)/ABS(AH130)</f>
        <v>5.0483803113167858E-2</v>
      </c>
      <c r="AA130" s="32">
        <f t="shared" si="90"/>
        <v>4.0274193548387096</v>
      </c>
      <c r="AB130" s="69"/>
      <c r="AC130" s="69"/>
      <c r="AD130" s="121" t="s">
        <v>90</v>
      </c>
      <c r="AE130" s="15">
        <f>SUM(AE113:AE129)</f>
        <v>1385</v>
      </c>
      <c r="AF130" s="16">
        <f>SUM(AF113:AF129)</f>
        <v>29973</v>
      </c>
      <c r="AG130" s="162">
        <f t="shared" si="91"/>
        <v>6.109227619079588E-3</v>
      </c>
      <c r="AH130" s="16">
        <f>SUM(AH113:AH129)</f>
        <v>4754</v>
      </c>
      <c r="AI130" s="163">
        <f t="shared" si="92"/>
        <v>-4.3653188493260914E-2</v>
      </c>
      <c r="AJ130" s="32">
        <f t="shared" si="93"/>
        <v>3.4324909747292418</v>
      </c>
      <c r="AK130" s="121"/>
      <c r="AL130" s="15"/>
      <c r="AM130" s="14" t="s">
        <v>90</v>
      </c>
      <c r="AN130" s="15">
        <f>SUM(AN113:AN129)</f>
        <v>1303</v>
      </c>
      <c r="AO130" s="16">
        <f>SUM(AO113:AO129)</f>
        <v>29791</v>
      </c>
      <c r="AP130" s="43">
        <f t="shared" si="106"/>
        <v>0.10345210756352323</v>
      </c>
      <c r="AQ130" s="44">
        <f>SUM(AQ113:AQ129)</f>
        <v>4971</v>
      </c>
      <c r="AR130" s="43">
        <f t="shared" si="107"/>
        <v>8.941485864562787E-2</v>
      </c>
      <c r="AS130" s="32">
        <f t="shared" si="71"/>
        <v>3.8150422102839601</v>
      </c>
      <c r="AT130" s="15">
        <f>SUM(AT113:AT129)</f>
        <v>1303</v>
      </c>
      <c r="AU130" s="16">
        <f>SUM(AU113:AU129)</f>
        <v>26998</v>
      </c>
      <c r="AV130" s="145">
        <v>-7.5157577418470817E-2</v>
      </c>
      <c r="AW130" s="16">
        <f>SUM(AW113:AW129)</f>
        <v>4563</v>
      </c>
      <c r="AX130" s="146">
        <v>-0.10791788856304986</v>
      </c>
      <c r="AY130" s="32">
        <f t="shared" si="88"/>
        <v>3.5019186492709133</v>
      </c>
    </row>
    <row r="131" spans="1:51" ht="13.8" thickBot="1" x14ac:dyDescent="0.3">
      <c r="A131" s="70" t="s">
        <v>0</v>
      </c>
      <c r="B131" s="70" t="s">
        <v>1</v>
      </c>
      <c r="C131" s="131" t="s">
        <v>2</v>
      </c>
      <c r="D131" s="57" t="s">
        <v>3</v>
      </c>
      <c r="E131" s="60" t="s">
        <v>4</v>
      </c>
      <c r="F131" s="217" t="s">
        <v>5</v>
      </c>
      <c r="G131" s="60" t="s">
        <v>45</v>
      </c>
      <c r="H131" s="60" t="s">
        <v>5</v>
      </c>
      <c r="I131" s="133" t="s">
        <v>96</v>
      </c>
      <c r="J131" s="70" t="s">
        <v>0</v>
      </c>
      <c r="K131" s="70" t="s">
        <v>1</v>
      </c>
      <c r="L131" s="131" t="s">
        <v>2</v>
      </c>
      <c r="M131" s="57" t="s">
        <v>3</v>
      </c>
      <c r="N131" s="60" t="s">
        <v>4</v>
      </c>
      <c r="O131" s="217" t="s">
        <v>5</v>
      </c>
      <c r="P131" s="60" t="s">
        <v>45</v>
      </c>
      <c r="Q131" s="60" t="s">
        <v>5</v>
      </c>
      <c r="R131" s="133" t="s">
        <v>96</v>
      </c>
      <c r="S131" s="70" t="s">
        <v>0</v>
      </c>
      <c r="T131" s="70" t="s">
        <v>1</v>
      </c>
      <c r="U131" s="131" t="s">
        <v>2</v>
      </c>
      <c r="V131" s="57" t="s">
        <v>3</v>
      </c>
      <c r="W131" s="60" t="s">
        <v>4</v>
      </c>
      <c r="X131" s="60" t="s">
        <v>5</v>
      </c>
      <c r="Y131" s="60" t="s">
        <v>45</v>
      </c>
      <c r="Z131" s="60" t="s">
        <v>5</v>
      </c>
      <c r="AA131" s="133" t="s">
        <v>96</v>
      </c>
      <c r="AB131" s="70" t="s">
        <v>0</v>
      </c>
      <c r="AC131" s="70" t="s">
        <v>1</v>
      </c>
      <c r="AD131" s="131" t="s">
        <v>2</v>
      </c>
      <c r="AE131" s="57" t="s">
        <v>3</v>
      </c>
      <c r="AF131" s="60" t="s">
        <v>4</v>
      </c>
      <c r="AG131" s="60" t="s">
        <v>5</v>
      </c>
      <c r="AH131" s="60" t="s">
        <v>45</v>
      </c>
      <c r="AI131" s="60" t="s">
        <v>5</v>
      </c>
      <c r="AJ131" s="133" t="s">
        <v>96</v>
      </c>
      <c r="AK131" s="134" t="s">
        <v>0</v>
      </c>
      <c r="AL131" s="59" t="s">
        <v>1</v>
      </c>
      <c r="AM131" s="58" t="s">
        <v>2</v>
      </c>
      <c r="AN131" s="179" t="s">
        <v>3</v>
      </c>
      <c r="AO131" s="84" t="s">
        <v>4</v>
      </c>
      <c r="AP131" s="84" t="s">
        <v>5</v>
      </c>
      <c r="AQ131" s="84" t="s">
        <v>45</v>
      </c>
      <c r="AR131" s="73" t="s">
        <v>5</v>
      </c>
      <c r="AS131" s="89" t="s">
        <v>96</v>
      </c>
      <c r="AT131" s="59" t="s">
        <v>3</v>
      </c>
      <c r="AU131" s="60" t="s">
        <v>4</v>
      </c>
      <c r="AV131" s="60" t="s">
        <v>5</v>
      </c>
      <c r="AW131" s="60" t="s">
        <v>45</v>
      </c>
      <c r="AX131" s="61" t="s">
        <v>5</v>
      </c>
      <c r="AY131" s="62" t="s">
        <v>96</v>
      </c>
    </row>
    <row r="132" spans="1:51" x14ac:dyDescent="0.25">
      <c r="A132" s="18" t="s">
        <v>91</v>
      </c>
      <c r="B132" s="64">
        <v>185935</v>
      </c>
      <c r="C132" s="116" t="s">
        <v>100</v>
      </c>
      <c r="D132" s="17">
        <v>65</v>
      </c>
      <c r="E132" s="19">
        <v>586</v>
      </c>
      <c r="F132" s="209">
        <f t="shared" ref="F132:F137" si="108">(E132-N132)/ABS(N132)</f>
        <v>0.28508771929824561</v>
      </c>
      <c r="G132" s="19">
        <v>106</v>
      </c>
      <c r="H132" s="105">
        <f t="shared" ref="H132:H137" si="109">(G132-P132)/ABS(P132)</f>
        <v>0.43243243243243246</v>
      </c>
      <c r="I132" s="132">
        <f t="shared" ref="I132:I137" si="110">G132/D132</f>
        <v>1.6307692307692307</v>
      </c>
      <c r="J132" s="18" t="s">
        <v>91</v>
      </c>
      <c r="K132" s="64">
        <v>185935</v>
      </c>
      <c r="L132" s="116" t="s">
        <v>100</v>
      </c>
      <c r="M132" s="17">
        <v>70</v>
      </c>
      <c r="N132" s="19">
        <v>456</v>
      </c>
      <c r="O132" s="209">
        <f t="shared" ref="O132:O137" si="111">(N132-W132)/ABS(W132)</f>
        <v>0.10948905109489052</v>
      </c>
      <c r="P132" s="19">
        <v>74</v>
      </c>
      <c r="Q132" s="105">
        <f t="shared" ref="Q132:Q137" si="112">(P132-Y132)/ABS(Y132)</f>
        <v>0.2982456140350877</v>
      </c>
      <c r="R132" s="132">
        <f t="shared" ref="R132:R137" si="113">P132/M132</f>
        <v>1.0571428571428572</v>
      </c>
      <c r="S132" s="18" t="s">
        <v>91</v>
      </c>
      <c r="T132" s="64">
        <v>185935</v>
      </c>
      <c r="U132" s="116" t="s">
        <v>100</v>
      </c>
      <c r="V132" s="17">
        <v>65</v>
      </c>
      <c r="W132" s="19">
        <v>411</v>
      </c>
      <c r="X132" s="135">
        <f t="shared" ref="X132:X140" si="114">(W132-AF132)/ABS(AF132)</f>
        <v>2.4937655860349128E-2</v>
      </c>
      <c r="Y132" s="19">
        <v>57</v>
      </c>
      <c r="Z132" s="105">
        <f t="shared" ref="Z132:Z134" si="115">(Y132-AH132)/ABS(AH132)</f>
        <v>0.11764705882352941</v>
      </c>
      <c r="AA132" s="132">
        <f t="shared" ref="AA132:AA137" si="116">Y132/V132</f>
        <v>0.87692307692307692</v>
      </c>
      <c r="AB132" s="18" t="s">
        <v>91</v>
      </c>
      <c r="AC132" s="64">
        <v>185935</v>
      </c>
      <c r="AD132" s="116" t="s">
        <v>100</v>
      </c>
      <c r="AE132" s="17">
        <v>65</v>
      </c>
      <c r="AF132" s="19">
        <v>401</v>
      </c>
      <c r="AG132" s="135">
        <f t="shared" ref="AG132:AG141" si="117">(AF132-AO132)/ABS(AO132)</f>
        <v>-0.15578947368421053</v>
      </c>
      <c r="AH132" s="19">
        <v>51</v>
      </c>
      <c r="AI132" s="105">
        <f t="shared" ref="AI132:AI141" si="118">(AH132-AQ132)/ABS(AQ132)</f>
        <v>-0.36249999999999999</v>
      </c>
      <c r="AJ132" s="132">
        <f t="shared" si="93"/>
        <v>0.7846153846153846</v>
      </c>
      <c r="AK132" s="116" t="s">
        <v>91</v>
      </c>
      <c r="AL132" s="6">
        <v>185935</v>
      </c>
      <c r="AM132" s="5" t="s">
        <v>100</v>
      </c>
      <c r="AN132" s="74">
        <v>60</v>
      </c>
      <c r="AO132" s="94">
        <v>475</v>
      </c>
      <c r="AP132" s="181">
        <f t="shared" ref="AP132:AP138" si="119">(AO132-AU132)/ABS(AU132)</f>
        <v>-7.9457364341085274E-2</v>
      </c>
      <c r="AQ132" s="94">
        <v>80</v>
      </c>
      <c r="AR132" s="181">
        <f t="shared" ref="AR132:AR138" si="120">(AQ132-AW132)/ABS(AW132)</f>
        <v>-0.19191919191919191</v>
      </c>
      <c r="AS132" s="182">
        <f t="shared" ref="AS132:AS141" si="121">AQ132/AN132</f>
        <v>1.3333333333333333</v>
      </c>
      <c r="AT132" s="4">
        <v>65</v>
      </c>
      <c r="AU132" s="20">
        <v>516</v>
      </c>
      <c r="AV132" s="8">
        <v>0.13907284768211919</v>
      </c>
      <c r="AW132" s="20">
        <v>99</v>
      </c>
      <c r="AX132" s="9">
        <v>0.11235955056179775</v>
      </c>
      <c r="AY132" s="33">
        <f t="shared" ref="AY132:AY138" si="122">AW132/AT132</f>
        <v>1.523076923076923</v>
      </c>
    </row>
    <row r="133" spans="1:51" x14ac:dyDescent="0.25">
      <c r="A133" s="5"/>
      <c r="B133" s="65">
        <v>185844</v>
      </c>
      <c r="C133" s="117" t="s">
        <v>98</v>
      </c>
      <c r="D133" s="4">
        <v>86</v>
      </c>
      <c r="E133" s="20">
        <v>1367</v>
      </c>
      <c r="F133" s="209">
        <f t="shared" si="108"/>
        <v>0.10777957860615883</v>
      </c>
      <c r="G133" s="20">
        <v>260</v>
      </c>
      <c r="H133" s="105">
        <f t="shared" si="109"/>
        <v>9.7046413502109699E-2</v>
      </c>
      <c r="I133" s="112">
        <f t="shared" si="110"/>
        <v>3.0232558139534884</v>
      </c>
      <c r="J133" s="5"/>
      <c r="K133" s="65">
        <v>185844</v>
      </c>
      <c r="L133" s="117" t="s">
        <v>98</v>
      </c>
      <c r="M133" s="4">
        <v>70</v>
      </c>
      <c r="N133" s="20">
        <v>1234</v>
      </c>
      <c r="O133" s="209">
        <f t="shared" si="111"/>
        <v>0.12079927338782924</v>
      </c>
      <c r="P133" s="20">
        <v>237</v>
      </c>
      <c r="Q133" s="105">
        <f t="shared" si="112"/>
        <v>5.3333333333333337E-2</v>
      </c>
      <c r="R133" s="112">
        <f t="shared" si="113"/>
        <v>3.3857142857142857</v>
      </c>
      <c r="S133" s="5"/>
      <c r="T133" s="65">
        <v>185844</v>
      </c>
      <c r="U133" s="117" t="s">
        <v>98</v>
      </c>
      <c r="V133" s="4">
        <v>80</v>
      </c>
      <c r="W133" s="20">
        <v>1101</v>
      </c>
      <c r="X133" s="135">
        <f t="shared" si="114"/>
        <v>-1.9590382902938557E-2</v>
      </c>
      <c r="Y133" s="20">
        <v>225</v>
      </c>
      <c r="Z133" s="105">
        <f t="shared" si="115"/>
        <v>-3.8461538461538464E-2</v>
      </c>
      <c r="AA133" s="112">
        <f t="shared" si="116"/>
        <v>2.8125</v>
      </c>
      <c r="AB133" s="5"/>
      <c r="AC133" s="65">
        <v>185844</v>
      </c>
      <c r="AD133" s="117" t="s">
        <v>98</v>
      </c>
      <c r="AE133" s="4">
        <v>70</v>
      </c>
      <c r="AF133" s="20">
        <v>1123</v>
      </c>
      <c r="AG133" s="135">
        <f t="shared" si="117"/>
        <v>0.23406593406593407</v>
      </c>
      <c r="AH133" s="20">
        <v>234</v>
      </c>
      <c r="AI133" s="105">
        <f t="shared" si="118"/>
        <v>0.32203389830508472</v>
      </c>
      <c r="AJ133" s="112">
        <f t="shared" si="93"/>
        <v>3.342857142857143</v>
      </c>
      <c r="AK133" s="117"/>
      <c r="AL133" s="6">
        <v>185844</v>
      </c>
      <c r="AM133" s="5" t="s">
        <v>98</v>
      </c>
      <c r="AN133" s="6">
        <v>50</v>
      </c>
      <c r="AO133" s="20">
        <v>910</v>
      </c>
      <c r="AP133" s="8">
        <f t="shared" si="119"/>
        <v>-8.7145969498910684E-3</v>
      </c>
      <c r="AQ133" s="20">
        <v>177</v>
      </c>
      <c r="AR133" s="8">
        <f t="shared" si="120"/>
        <v>-0.11940298507462686</v>
      </c>
      <c r="AS133" s="33">
        <f t="shared" si="121"/>
        <v>3.54</v>
      </c>
      <c r="AT133" s="4">
        <v>50</v>
      </c>
      <c r="AU133" s="20">
        <v>918</v>
      </c>
      <c r="AV133" s="8">
        <v>-1.2903225806451613E-2</v>
      </c>
      <c r="AW133" s="20">
        <v>201</v>
      </c>
      <c r="AX133" s="9">
        <v>3.0769230769230771E-2</v>
      </c>
      <c r="AY133" s="33">
        <f t="shared" si="122"/>
        <v>4.0199999999999996</v>
      </c>
    </row>
    <row r="134" spans="1:51" x14ac:dyDescent="0.25">
      <c r="A134" s="5"/>
      <c r="B134" s="65">
        <v>185817</v>
      </c>
      <c r="C134" s="117" t="s">
        <v>101</v>
      </c>
      <c r="D134" s="4">
        <v>65</v>
      </c>
      <c r="E134" s="20">
        <v>473</v>
      </c>
      <c r="F134" s="209">
        <f t="shared" si="108"/>
        <v>-8.155339805825243E-2</v>
      </c>
      <c r="G134" s="20">
        <v>74</v>
      </c>
      <c r="H134" s="105">
        <f t="shared" si="109"/>
        <v>-0.17777777777777778</v>
      </c>
      <c r="I134" s="112">
        <f t="shared" si="110"/>
        <v>1.1384615384615384</v>
      </c>
      <c r="J134" s="5"/>
      <c r="K134" s="65">
        <v>185817</v>
      </c>
      <c r="L134" s="117" t="s">
        <v>101</v>
      </c>
      <c r="M134" s="4">
        <v>60</v>
      </c>
      <c r="N134" s="20">
        <v>515</v>
      </c>
      <c r="O134" s="209">
        <f t="shared" si="111"/>
        <v>0.19489559164733178</v>
      </c>
      <c r="P134" s="20">
        <v>90</v>
      </c>
      <c r="Q134" s="105">
        <f t="shared" si="112"/>
        <v>0.3235294117647059</v>
      </c>
      <c r="R134" s="112">
        <f t="shared" si="113"/>
        <v>1.5</v>
      </c>
      <c r="S134" s="5"/>
      <c r="T134" s="65">
        <v>185817</v>
      </c>
      <c r="U134" s="117" t="s">
        <v>101</v>
      </c>
      <c r="V134" s="4">
        <v>60</v>
      </c>
      <c r="W134" s="20">
        <v>431</v>
      </c>
      <c r="X134" s="135">
        <f t="shared" si="114"/>
        <v>0.10796915167095116</v>
      </c>
      <c r="Y134" s="20">
        <v>68</v>
      </c>
      <c r="Z134" s="105">
        <f t="shared" si="115"/>
        <v>-0.22727272727272727</v>
      </c>
      <c r="AA134" s="112">
        <f t="shared" si="116"/>
        <v>1.1333333333333333</v>
      </c>
      <c r="AB134" s="5"/>
      <c r="AC134" s="65">
        <v>185817</v>
      </c>
      <c r="AD134" s="117" t="s">
        <v>101</v>
      </c>
      <c r="AE134" s="4">
        <v>55</v>
      </c>
      <c r="AF134" s="20">
        <v>389</v>
      </c>
      <c r="AG134" s="135">
        <f t="shared" si="117"/>
        <v>0.33676975945017185</v>
      </c>
      <c r="AH134" s="20">
        <v>88</v>
      </c>
      <c r="AI134" s="105">
        <f t="shared" si="118"/>
        <v>1.2</v>
      </c>
      <c r="AJ134" s="112">
        <f t="shared" si="93"/>
        <v>1.6</v>
      </c>
      <c r="AK134" s="119"/>
      <c r="AL134" s="12">
        <v>185817</v>
      </c>
      <c r="AM134" s="11" t="s">
        <v>101</v>
      </c>
      <c r="AN134" s="6">
        <v>50</v>
      </c>
      <c r="AO134" s="20">
        <v>291</v>
      </c>
      <c r="AP134" s="8">
        <f t="shared" si="119"/>
        <v>5.8181818181818182E-2</v>
      </c>
      <c r="AQ134" s="20">
        <v>40</v>
      </c>
      <c r="AR134" s="8">
        <f t="shared" si="120"/>
        <v>-0.24528301886792453</v>
      </c>
      <c r="AS134" s="33">
        <f t="shared" si="121"/>
        <v>0.8</v>
      </c>
      <c r="AT134" s="10">
        <v>50</v>
      </c>
      <c r="AU134" s="21">
        <v>275</v>
      </c>
      <c r="AV134" s="142">
        <v>-4.5138888888888888E-2</v>
      </c>
      <c r="AW134" s="21">
        <v>53</v>
      </c>
      <c r="AX134" s="143">
        <v>0</v>
      </c>
      <c r="AY134" s="150">
        <f t="shared" si="122"/>
        <v>1.06</v>
      </c>
    </row>
    <row r="135" spans="1:51" x14ac:dyDescent="0.25">
      <c r="A135" s="5"/>
      <c r="B135" s="65">
        <v>185843</v>
      </c>
      <c r="C135" s="117" t="s">
        <v>99</v>
      </c>
      <c r="D135" s="4">
        <v>70</v>
      </c>
      <c r="E135" s="20">
        <v>566</v>
      </c>
      <c r="F135" s="209">
        <f t="shared" si="108"/>
        <v>7.8095238095238093E-2</v>
      </c>
      <c r="G135" s="20">
        <v>74</v>
      </c>
      <c r="H135" s="105">
        <f t="shared" si="109"/>
        <v>0.13846153846153847</v>
      </c>
      <c r="I135" s="112">
        <f t="shared" si="110"/>
        <v>1.0571428571428572</v>
      </c>
      <c r="J135" s="5"/>
      <c r="K135" s="65">
        <v>185843</v>
      </c>
      <c r="L135" s="117" t="s">
        <v>99</v>
      </c>
      <c r="M135" s="4">
        <v>75</v>
      </c>
      <c r="N135" s="20">
        <v>525</v>
      </c>
      <c r="O135" s="209">
        <f t="shared" si="111"/>
        <v>9.375E-2</v>
      </c>
      <c r="P135" s="20">
        <v>65</v>
      </c>
      <c r="Q135" s="105">
        <f t="shared" si="112"/>
        <v>0.38297872340425532</v>
      </c>
      <c r="R135" s="112">
        <f t="shared" si="113"/>
        <v>0.8666666666666667</v>
      </c>
      <c r="S135" s="5"/>
      <c r="T135" s="65">
        <v>185843</v>
      </c>
      <c r="U135" s="117" t="s">
        <v>99</v>
      </c>
      <c r="V135" s="4">
        <v>70</v>
      </c>
      <c r="W135" s="20">
        <v>480</v>
      </c>
      <c r="X135" s="135">
        <f t="shared" si="114"/>
        <v>1.4799154334038054E-2</v>
      </c>
      <c r="Y135" s="20">
        <v>47</v>
      </c>
      <c r="Z135" s="105">
        <f>(Y135-AH135)/ABS(AH135)</f>
        <v>-0.21666666666666667</v>
      </c>
      <c r="AA135" s="112">
        <f t="shared" si="116"/>
        <v>0.67142857142857137</v>
      </c>
      <c r="AB135" s="5"/>
      <c r="AC135" s="65">
        <v>185843</v>
      </c>
      <c r="AD135" s="117" t="s">
        <v>99</v>
      </c>
      <c r="AE135" s="4">
        <v>70</v>
      </c>
      <c r="AF135" s="20">
        <v>473</v>
      </c>
      <c r="AG135" s="135">
        <f t="shared" si="117"/>
        <v>0.12085308056872038</v>
      </c>
      <c r="AH135" s="20">
        <v>60</v>
      </c>
      <c r="AI135" s="105">
        <f t="shared" si="118"/>
        <v>5.2631578947368418E-2</v>
      </c>
      <c r="AJ135" s="112">
        <f t="shared" si="93"/>
        <v>0.8571428571428571</v>
      </c>
      <c r="AK135" s="119"/>
      <c r="AL135" s="6">
        <v>185843</v>
      </c>
      <c r="AM135" s="5" t="s">
        <v>99</v>
      </c>
      <c r="AN135" s="6">
        <v>65</v>
      </c>
      <c r="AO135" s="20">
        <v>422</v>
      </c>
      <c r="AP135" s="8">
        <f t="shared" si="119"/>
        <v>0.16253443526170799</v>
      </c>
      <c r="AQ135" s="20">
        <v>57</v>
      </c>
      <c r="AR135" s="8">
        <f t="shared" si="120"/>
        <v>-0.109375</v>
      </c>
      <c r="AS135" s="33">
        <f t="shared" si="121"/>
        <v>0.87692307692307692</v>
      </c>
      <c r="AT135" s="4">
        <v>60</v>
      </c>
      <c r="AU135" s="20">
        <v>363</v>
      </c>
      <c r="AV135" s="8">
        <v>-5.7142857142857141E-2</v>
      </c>
      <c r="AW135" s="20">
        <v>64</v>
      </c>
      <c r="AX135" s="9">
        <v>0.16363636363636364</v>
      </c>
      <c r="AY135" s="33">
        <f t="shared" si="122"/>
        <v>1.0666666666666667</v>
      </c>
    </row>
    <row r="136" spans="1:51" x14ac:dyDescent="0.25">
      <c r="A136" s="5"/>
      <c r="B136" s="65">
        <v>185852</v>
      </c>
      <c r="C136" s="117" t="s">
        <v>92</v>
      </c>
      <c r="D136" s="4">
        <v>200</v>
      </c>
      <c r="E136" s="20">
        <v>2604</v>
      </c>
      <c r="F136" s="209">
        <f t="shared" si="108"/>
        <v>4.3687374749498999E-2</v>
      </c>
      <c r="G136" s="20">
        <v>346</v>
      </c>
      <c r="H136" s="105">
        <f t="shared" si="109"/>
        <v>1.1695906432748537E-2</v>
      </c>
      <c r="I136" s="112">
        <f t="shared" si="110"/>
        <v>1.73</v>
      </c>
      <c r="J136" s="5"/>
      <c r="K136" s="65">
        <v>185852</v>
      </c>
      <c r="L136" s="117" t="s">
        <v>92</v>
      </c>
      <c r="M136" s="4">
        <v>200</v>
      </c>
      <c r="N136" s="20">
        <v>2495</v>
      </c>
      <c r="O136" s="209">
        <f t="shared" si="111"/>
        <v>2.0449897750511249E-2</v>
      </c>
      <c r="P136" s="20">
        <v>342</v>
      </c>
      <c r="Q136" s="105">
        <f t="shared" si="112"/>
        <v>0.1554054054054054</v>
      </c>
      <c r="R136" s="112">
        <f t="shared" si="113"/>
        <v>1.71</v>
      </c>
      <c r="S136" s="5"/>
      <c r="T136" s="65">
        <v>185852</v>
      </c>
      <c r="U136" s="117" t="s">
        <v>92</v>
      </c>
      <c r="V136" s="4">
        <v>200</v>
      </c>
      <c r="W136" s="20">
        <v>2445</v>
      </c>
      <c r="X136" s="135">
        <f t="shared" si="114"/>
        <v>8.9572192513368981E-2</v>
      </c>
      <c r="Y136" s="20">
        <v>296</v>
      </c>
      <c r="Z136" s="105">
        <f>(Y136-AH136)/ABS(AH136)</f>
        <v>5.3380782918149468E-2</v>
      </c>
      <c r="AA136" s="112">
        <f t="shared" si="116"/>
        <v>1.48</v>
      </c>
      <c r="AB136" s="5"/>
      <c r="AC136" s="65">
        <v>185852</v>
      </c>
      <c r="AD136" s="117" t="s">
        <v>92</v>
      </c>
      <c r="AE136" s="4">
        <v>200</v>
      </c>
      <c r="AF136" s="20">
        <v>2244</v>
      </c>
      <c r="AG136" s="135">
        <f t="shared" si="117"/>
        <v>2.5594149908592323E-2</v>
      </c>
      <c r="AH136" s="20">
        <v>281</v>
      </c>
      <c r="AI136" s="105">
        <f t="shared" si="118"/>
        <v>-1.0563380281690141E-2</v>
      </c>
      <c r="AJ136" s="112">
        <f t="shared" si="93"/>
        <v>1.405</v>
      </c>
      <c r="AK136" s="117"/>
      <c r="AL136" s="2">
        <v>185852</v>
      </c>
      <c r="AM136" s="18" t="s">
        <v>92</v>
      </c>
      <c r="AN136" s="6">
        <v>200</v>
      </c>
      <c r="AO136" s="20">
        <v>2188</v>
      </c>
      <c r="AP136" s="8">
        <f t="shared" si="119"/>
        <v>7.6771653543307089E-2</v>
      </c>
      <c r="AQ136" s="20">
        <v>284</v>
      </c>
      <c r="AR136" s="8">
        <f t="shared" si="120"/>
        <v>4.797047970479705E-2</v>
      </c>
      <c r="AS136" s="33">
        <f t="shared" si="121"/>
        <v>1.42</v>
      </c>
      <c r="AT136" s="17">
        <v>200</v>
      </c>
      <c r="AU136" s="19">
        <v>2032</v>
      </c>
      <c r="AV136" s="3">
        <v>5.8333333333333334E-2</v>
      </c>
      <c r="AW136" s="19">
        <v>271</v>
      </c>
      <c r="AX136" s="82">
        <v>0.1016260162601626</v>
      </c>
      <c r="AY136" s="31">
        <f t="shared" si="122"/>
        <v>1.355</v>
      </c>
    </row>
    <row r="137" spans="1:51" ht="13.8" thickBot="1" x14ac:dyDescent="0.3">
      <c r="A137" s="5"/>
      <c r="B137" s="65">
        <v>185853</v>
      </c>
      <c r="C137" s="117" t="s">
        <v>93</v>
      </c>
      <c r="D137" s="4">
        <v>135</v>
      </c>
      <c r="E137" s="20">
        <v>1785</v>
      </c>
      <c r="F137" s="209">
        <f t="shared" si="108"/>
        <v>-2.8307022318998367E-2</v>
      </c>
      <c r="G137" s="20">
        <v>299</v>
      </c>
      <c r="H137" s="105">
        <f t="shared" si="109"/>
        <v>-1.9672131147540985E-2</v>
      </c>
      <c r="I137" s="112">
        <f t="shared" si="110"/>
        <v>2.2148148148148148</v>
      </c>
      <c r="J137" s="5"/>
      <c r="K137" s="65">
        <v>185853</v>
      </c>
      <c r="L137" s="117" t="s">
        <v>93</v>
      </c>
      <c r="M137" s="4">
        <v>135</v>
      </c>
      <c r="N137" s="20">
        <v>1837</v>
      </c>
      <c r="O137" s="209">
        <f t="shared" si="111"/>
        <v>3.4929577464788732E-2</v>
      </c>
      <c r="P137" s="20">
        <v>305</v>
      </c>
      <c r="Q137" s="105">
        <f t="shared" si="112"/>
        <v>9.9337748344370865E-3</v>
      </c>
      <c r="R137" s="112">
        <f t="shared" si="113"/>
        <v>2.2592592592592591</v>
      </c>
      <c r="S137" s="5"/>
      <c r="T137" s="65">
        <v>185853</v>
      </c>
      <c r="U137" s="117" t="s">
        <v>93</v>
      </c>
      <c r="V137" s="4">
        <v>135</v>
      </c>
      <c r="W137" s="20">
        <v>1775</v>
      </c>
      <c r="X137" s="135">
        <f>(W137-AF137)/ABS(AF137)</f>
        <v>0.10385572139303482</v>
      </c>
      <c r="Y137" s="20">
        <v>302</v>
      </c>
      <c r="Z137" s="105">
        <f>(Y137-AH137)/ABS(AH137)</f>
        <v>7.857142857142857E-2</v>
      </c>
      <c r="AA137" s="112">
        <f t="shared" si="116"/>
        <v>2.2370370370370369</v>
      </c>
      <c r="AB137" s="5"/>
      <c r="AC137" s="65">
        <v>185853</v>
      </c>
      <c r="AD137" s="117" t="s">
        <v>93</v>
      </c>
      <c r="AE137" s="4">
        <v>135</v>
      </c>
      <c r="AF137" s="20">
        <v>1608</v>
      </c>
      <c r="AG137" s="135">
        <f t="shared" si="117"/>
        <v>8.1371889710827164E-2</v>
      </c>
      <c r="AH137" s="20">
        <v>280</v>
      </c>
      <c r="AI137" s="105">
        <f t="shared" si="118"/>
        <v>7.6923076923076927E-2</v>
      </c>
      <c r="AJ137" s="112">
        <f t="shared" si="93"/>
        <v>2.074074074074074</v>
      </c>
      <c r="AK137" s="117"/>
      <c r="AL137" s="6">
        <v>185853</v>
      </c>
      <c r="AM137" s="5" t="s">
        <v>93</v>
      </c>
      <c r="AN137" s="6">
        <v>150</v>
      </c>
      <c r="AO137" s="20">
        <v>1487</v>
      </c>
      <c r="AP137" s="8">
        <f t="shared" si="119"/>
        <v>5.987170349251604E-2</v>
      </c>
      <c r="AQ137" s="20">
        <v>260</v>
      </c>
      <c r="AR137" s="8">
        <f t="shared" si="120"/>
        <v>-1.1406844106463879E-2</v>
      </c>
      <c r="AS137" s="33">
        <f t="shared" si="121"/>
        <v>1.7333333333333334</v>
      </c>
      <c r="AT137" s="4">
        <v>150</v>
      </c>
      <c r="AU137" s="20">
        <v>1403</v>
      </c>
      <c r="AV137" s="8">
        <v>-7.1225071225071229E-4</v>
      </c>
      <c r="AW137" s="20">
        <v>263</v>
      </c>
      <c r="AX137" s="9">
        <v>2.3346303501945526E-2</v>
      </c>
      <c r="AY137" s="31">
        <f t="shared" si="122"/>
        <v>1.7533333333333334</v>
      </c>
    </row>
    <row r="138" spans="1:51" ht="13.8" hidden="1" thickBot="1" x14ac:dyDescent="0.3">
      <c r="A138" s="5"/>
      <c r="B138" s="122">
        <v>185466</v>
      </c>
      <c r="C138" s="128" t="s">
        <v>94</v>
      </c>
      <c r="D138" s="34"/>
      <c r="E138" s="42"/>
      <c r="F138" s="213"/>
      <c r="G138" s="42"/>
      <c r="H138" s="194" t="s">
        <v>172</v>
      </c>
      <c r="I138" s="189"/>
      <c r="J138" s="5"/>
      <c r="K138" s="122">
        <v>185466</v>
      </c>
      <c r="L138" s="128" t="s">
        <v>94</v>
      </c>
      <c r="M138" s="34"/>
      <c r="N138" s="42"/>
      <c r="O138" s="213"/>
      <c r="P138" s="42"/>
      <c r="Q138" s="194" t="s">
        <v>172</v>
      </c>
      <c r="R138" s="189"/>
      <c r="S138" s="5"/>
      <c r="T138" s="122">
        <v>185466</v>
      </c>
      <c r="U138" s="128" t="s">
        <v>94</v>
      </c>
      <c r="V138" s="34"/>
      <c r="W138" s="42"/>
      <c r="X138" s="196"/>
      <c r="Y138" s="42"/>
      <c r="Z138" s="194" t="s">
        <v>172</v>
      </c>
      <c r="AA138" s="189"/>
      <c r="AB138" s="5"/>
      <c r="AC138" s="65">
        <v>185466</v>
      </c>
      <c r="AD138" s="117" t="s">
        <v>94</v>
      </c>
      <c r="AE138" s="4">
        <v>15</v>
      </c>
      <c r="AF138" s="20">
        <v>308</v>
      </c>
      <c r="AG138" s="135">
        <f t="shared" si="117"/>
        <v>0.16226415094339622</v>
      </c>
      <c r="AH138" s="20">
        <v>57</v>
      </c>
      <c r="AI138" s="105">
        <f t="shared" si="118"/>
        <v>0.29545454545454547</v>
      </c>
      <c r="AJ138" s="112">
        <f t="shared" si="93"/>
        <v>3.8</v>
      </c>
      <c r="AK138" s="117"/>
      <c r="AL138" s="12">
        <v>185466</v>
      </c>
      <c r="AM138" s="11" t="s">
        <v>94</v>
      </c>
      <c r="AN138" s="6">
        <v>15</v>
      </c>
      <c r="AO138" s="20">
        <v>265</v>
      </c>
      <c r="AP138" s="8">
        <f t="shared" si="119"/>
        <v>-0.25352112676056338</v>
      </c>
      <c r="AQ138" s="20">
        <v>44</v>
      </c>
      <c r="AR138" s="8">
        <f t="shared" si="120"/>
        <v>-0.25423728813559321</v>
      </c>
      <c r="AS138" s="33">
        <f t="shared" si="121"/>
        <v>2.9333333333333331</v>
      </c>
      <c r="AT138" s="10">
        <v>20</v>
      </c>
      <c r="AU138" s="21">
        <v>355</v>
      </c>
      <c r="AV138" s="142">
        <v>-0.20403587443946189</v>
      </c>
      <c r="AW138" s="21">
        <v>59</v>
      </c>
      <c r="AX138" s="143">
        <v>-0.49137931034482757</v>
      </c>
      <c r="AY138" s="158">
        <f t="shared" si="122"/>
        <v>2.95</v>
      </c>
    </row>
    <row r="139" spans="1:51" ht="13.8" hidden="1" thickBot="1" x14ac:dyDescent="0.3">
      <c r="A139" s="11"/>
      <c r="B139" s="123">
        <v>185221</v>
      </c>
      <c r="C139" s="129" t="s">
        <v>114</v>
      </c>
      <c r="D139" s="197"/>
      <c r="E139" s="198"/>
      <c r="F139" s="218"/>
      <c r="G139" s="198"/>
      <c r="H139" s="200" t="s">
        <v>172</v>
      </c>
      <c r="I139" s="201"/>
      <c r="J139" s="11"/>
      <c r="K139" s="123">
        <v>185221</v>
      </c>
      <c r="L139" s="129" t="s">
        <v>114</v>
      </c>
      <c r="M139" s="197"/>
      <c r="N139" s="198"/>
      <c r="O139" s="218"/>
      <c r="P139" s="198"/>
      <c r="Q139" s="200" t="s">
        <v>172</v>
      </c>
      <c r="R139" s="201"/>
      <c r="S139" s="11"/>
      <c r="T139" s="123">
        <v>185221</v>
      </c>
      <c r="U139" s="129" t="s">
        <v>114</v>
      </c>
      <c r="V139" s="197"/>
      <c r="W139" s="198"/>
      <c r="X139" s="199"/>
      <c r="Y139" s="198"/>
      <c r="Z139" s="200" t="s">
        <v>172</v>
      </c>
      <c r="AA139" s="201"/>
      <c r="AB139" s="11"/>
      <c r="AC139" s="66">
        <v>185221</v>
      </c>
      <c r="AD139" s="119" t="s">
        <v>114</v>
      </c>
      <c r="AE139" s="10">
        <v>12</v>
      </c>
      <c r="AF139" s="21">
        <v>445</v>
      </c>
      <c r="AG139" s="174">
        <f t="shared" si="117"/>
        <v>-0.15559772296015181</v>
      </c>
      <c r="AH139" s="21">
        <v>57</v>
      </c>
      <c r="AI139" s="160">
        <f t="shared" si="118"/>
        <v>-0.28749999999999998</v>
      </c>
      <c r="AJ139" s="118">
        <f t="shared" si="93"/>
        <v>4.75</v>
      </c>
      <c r="AK139" s="119"/>
      <c r="AL139" s="12">
        <v>185221</v>
      </c>
      <c r="AM139" s="11" t="s">
        <v>114</v>
      </c>
      <c r="AN139" s="155">
        <v>12</v>
      </c>
      <c r="AO139" s="156">
        <v>527</v>
      </c>
      <c r="AP139" s="45"/>
      <c r="AQ139" s="156">
        <v>80</v>
      </c>
      <c r="AR139" s="45" t="s">
        <v>102</v>
      </c>
      <c r="AS139" s="171">
        <f t="shared" si="121"/>
        <v>6.666666666666667</v>
      </c>
      <c r="AT139" s="51"/>
      <c r="AU139" s="183"/>
      <c r="AV139" s="183"/>
      <c r="AW139" s="183"/>
      <c r="AX139" s="183"/>
      <c r="AY139" s="183"/>
    </row>
    <row r="140" spans="1:51" ht="13.8" thickBot="1" x14ac:dyDescent="0.3">
      <c r="A140" s="69"/>
      <c r="B140" s="69"/>
      <c r="C140" s="121" t="s">
        <v>113</v>
      </c>
      <c r="D140" s="15">
        <f>SUM(D132:D139)</f>
        <v>621</v>
      </c>
      <c r="E140" s="16">
        <f>SUM(E132:E139)</f>
        <v>7381</v>
      </c>
      <c r="F140" s="215">
        <f>(E140-N140)/ABS(N140)</f>
        <v>4.5171339563862926E-2</v>
      </c>
      <c r="G140" s="16">
        <f>SUM(G132:G139)</f>
        <v>1159</v>
      </c>
      <c r="H140" s="163">
        <f>(G140-P140)/ABS(P140)</f>
        <v>4.1329739442946989E-2</v>
      </c>
      <c r="I140" s="32">
        <f>G140/D140</f>
        <v>1.8663446054750403</v>
      </c>
      <c r="J140" s="69"/>
      <c r="K140" s="69"/>
      <c r="L140" s="121" t="s">
        <v>113</v>
      </c>
      <c r="M140" s="15">
        <f>SUM(M132:M139)</f>
        <v>610</v>
      </c>
      <c r="N140" s="16">
        <f>SUM(N132:N139)</f>
        <v>7062</v>
      </c>
      <c r="O140" s="215">
        <f>(N140-W140)/ABS(W140)</f>
        <v>6.3073912388980885E-2</v>
      </c>
      <c r="P140" s="16">
        <f>SUM(P132:P139)</f>
        <v>1113</v>
      </c>
      <c r="Q140" s="163">
        <f>(P140-Y140)/ABS(Y140)</f>
        <v>0.1185929648241206</v>
      </c>
      <c r="R140" s="32">
        <f>P140/M140</f>
        <v>1.8245901639344262</v>
      </c>
      <c r="S140" s="69"/>
      <c r="T140" s="69"/>
      <c r="U140" s="121" t="s">
        <v>113</v>
      </c>
      <c r="V140" s="15">
        <f>SUM(V132:V139)</f>
        <v>610</v>
      </c>
      <c r="W140" s="16">
        <f>SUM(W132:W139)</f>
        <v>6643</v>
      </c>
      <c r="X140" s="162">
        <f t="shared" si="114"/>
        <v>-4.9778286368187673E-2</v>
      </c>
      <c r="Y140" s="16">
        <f>SUM(Y132:Y139)</f>
        <v>995</v>
      </c>
      <c r="Z140" s="163">
        <f>(Y140-AH140)/ABS(AH140)</f>
        <v>-0.10198555956678701</v>
      </c>
      <c r="AA140" s="32">
        <f>Y140/V140</f>
        <v>1.6311475409836065</v>
      </c>
      <c r="AB140" s="69"/>
      <c r="AC140" s="69"/>
      <c r="AD140" s="121" t="s">
        <v>113</v>
      </c>
      <c r="AE140" s="15">
        <f>SUM(AE132:AE139)</f>
        <v>622</v>
      </c>
      <c r="AF140" s="16">
        <f>SUM(AF132:AF139)</f>
        <v>6991</v>
      </c>
      <c r="AG140" s="162">
        <f t="shared" si="117"/>
        <v>6.4889565879664893E-2</v>
      </c>
      <c r="AH140" s="16">
        <f>SUM(AH132:AH139)</f>
        <v>1108</v>
      </c>
      <c r="AI140" s="163">
        <f t="shared" si="118"/>
        <v>8.4148727984344418E-2</v>
      </c>
      <c r="AJ140" s="32">
        <f>AH140/AE140</f>
        <v>1.7813504823151125</v>
      </c>
      <c r="AK140" s="121"/>
      <c r="AL140" s="15"/>
      <c r="AM140" s="81" t="s">
        <v>113</v>
      </c>
      <c r="AN140" s="46">
        <f>SUM(AN132:AN139)</f>
        <v>602</v>
      </c>
      <c r="AO140" s="67">
        <f>SUM(AO132:AO139)</f>
        <v>6565</v>
      </c>
      <c r="AP140" s="180">
        <f t="shared" ref="AP140" si="123">(AO140-AU140)/ABS(AU140)</f>
        <v>0.11992494029341522</v>
      </c>
      <c r="AQ140" s="67">
        <f>SUM(AQ132:AQ139)</f>
        <v>1022</v>
      </c>
      <c r="AR140" s="136">
        <v>0.45</v>
      </c>
      <c r="AS140" s="83">
        <f t="shared" si="121"/>
        <v>1.6976744186046511</v>
      </c>
      <c r="AT140" s="15">
        <f>SUM(AT132:AT139)</f>
        <v>595</v>
      </c>
      <c r="AU140" s="15">
        <f>SUM(AU132:AU139)</f>
        <v>5862</v>
      </c>
      <c r="AV140" s="145">
        <v>7.7821011673151804E-3</v>
      </c>
      <c r="AW140" s="16">
        <f>SUM(AW132:AW139)</f>
        <v>1010</v>
      </c>
      <c r="AX140" s="146">
        <v>6.3775510204081606E-2</v>
      </c>
      <c r="AY140" s="151">
        <f>AW140/AT140</f>
        <v>1.6974789915966386</v>
      </c>
    </row>
    <row r="141" spans="1:51" ht="13.8" thickBot="1" x14ac:dyDescent="0.3">
      <c r="A141" s="125"/>
      <c r="B141" s="125"/>
      <c r="C141" s="131" t="s">
        <v>95</v>
      </c>
      <c r="D141" s="59">
        <f>SUM(D9,D14,D20,D79,D108,D112,D130,D140)</f>
        <v>5850</v>
      </c>
      <c r="E141" s="60">
        <f>SUM(E9,E14,E20,E79,E108,E112,E130,E140)</f>
        <v>98347</v>
      </c>
      <c r="F141" s="219">
        <f>(E141-N141)/ABS(N141)</f>
        <v>3.0392966781915163E-3</v>
      </c>
      <c r="G141" s="60">
        <f>SUM(G9,G14,G20,G79,G108,G112,G130,G140)</f>
        <v>16941</v>
      </c>
      <c r="H141" s="188">
        <f>(G141-P141)/ABS(P141)</f>
        <v>-2.4360746371803733E-2</v>
      </c>
      <c r="I141" s="177">
        <f>G141/D141</f>
        <v>2.8958974358974361</v>
      </c>
      <c r="J141" s="125"/>
      <c r="K141" s="125"/>
      <c r="L141" s="131" t="s">
        <v>95</v>
      </c>
      <c r="M141" s="59">
        <f>SUM(M9,M14,M20,M79,M108,M112,M130,M140)</f>
        <v>5738</v>
      </c>
      <c r="N141" s="60">
        <f>SUM(N9,N14,N20,N79,N108,N112,N130,N140)</f>
        <v>98049</v>
      </c>
      <c r="O141" s="219">
        <f>(N141-W141)/ABS(W141)</f>
        <v>2.6701850281154776E-2</v>
      </c>
      <c r="P141" s="60">
        <f>SUM(P9,P14,P20,P79,P108,P112,P130,P140)</f>
        <v>17364</v>
      </c>
      <c r="Q141" s="188">
        <f>(P141-Y141)/ABS(Y141)</f>
        <v>5.2810283150427455E-2</v>
      </c>
      <c r="R141" s="177">
        <f>P141/M141</f>
        <v>3.0261415127222029</v>
      </c>
      <c r="S141" s="125"/>
      <c r="T141" s="125"/>
      <c r="U141" s="131" t="s">
        <v>95</v>
      </c>
      <c r="V141" s="59">
        <f>SUM(V9,V14,V20,V79,V108,V112,V130,V140)</f>
        <v>5671</v>
      </c>
      <c r="W141" s="60">
        <f>SUM(W9,W14,W20,W79,W108,W112,W130,W140)</f>
        <v>95499</v>
      </c>
      <c r="X141" s="175">
        <f>(W141-AF141)/ABS(AF141)</f>
        <v>4.2724870613412527E-2</v>
      </c>
      <c r="Y141" s="60">
        <f>SUM(Y9,Y14,Y20,Y79,Y108,Y112,Y130,Y140)</f>
        <v>16493</v>
      </c>
      <c r="Z141" s="188">
        <f>(Y141-AH141)/ABS(AH141)</f>
        <v>2.7985539765644479E-2</v>
      </c>
      <c r="AA141" s="177">
        <f>Y141/V141</f>
        <v>2.9083054135073181</v>
      </c>
      <c r="AB141" s="125"/>
      <c r="AC141" s="125"/>
      <c r="AD141" s="131" t="s">
        <v>95</v>
      </c>
      <c r="AE141" s="59">
        <f>SUM(AE9,AE14,AE20,AE79,AE108,AE112,AE130,AE140)</f>
        <v>5794</v>
      </c>
      <c r="AF141" s="60">
        <f>SUM(AF9,AF14,AF20,AF79,AF108,AF112,AF130,AF140)</f>
        <v>91586</v>
      </c>
      <c r="AG141" s="175">
        <f t="shared" si="117"/>
        <v>-3.0370652588036793E-3</v>
      </c>
      <c r="AH141" s="60">
        <f>SUM(AH9,AH14,AH20,AH79,AH108,AH112,AH130,AH140)</f>
        <v>16044</v>
      </c>
      <c r="AI141" s="188">
        <f t="shared" si="118"/>
        <v>-2.9048656499636893E-2</v>
      </c>
      <c r="AJ141" s="177">
        <f>AH141/AE141</f>
        <v>2.7690714532274767</v>
      </c>
      <c r="AK141" s="22"/>
      <c r="AL141" s="23"/>
      <c r="AM141" s="24" t="s">
        <v>95</v>
      </c>
      <c r="AN141" s="59">
        <f>SUM(AN9,AN14,AN20,AN79,AN108,AN112,AN130,AN140)</f>
        <v>5572</v>
      </c>
      <c r="AO141" s="59">
        <f>SUM(AO9,AO14,AO20,AO79,AO108,AO112,AO130,AO140)</f>
        <v>91865</v>
      </c>
      <c r="AP141" s="176">
        <f>(AO141-AU141)/ABS(AU141)</f>
        <v>8.6773926416656808E-2</v>
      </c>
      <c r="AQ141" s="60">
        <f>SUM(AQ9,AQ14,AQ20,AQ79,AQ108,AQ112,AQ130,AQ140)</f>
        <v>16524</v>
      </c>
      <c r="AR141" s="48">
        <f>(AQ141-AW141)/ABS(AW141)</f>
        <v>6.7855758045754166E-2</v>
      </c>
      <c r="AS141" s="177">
        <f t="shared" si="121"/>
        <v>2.9655419956927496</v>
      </c>
      <c r="AT141" s="152">
        <f>SUM(AT140+AT130+AT112+AT108+AT79+AT20+AT14+AT9)</f>
        <v>5750</v>
      </c>
      <c r="AU141" s="152">
        <f>SUM(AU140+AU130+AU112+AU108+AU79+AU20+AU14+AU9)</f>
        <v>84530</v>
      </c>
      <c r="AV141" s="152"/>
      <c r="AW141" s="152">
        <f>SUM(AW140+AW130+AW112+AW108+AW79+AW20+AW14+AW9)</f>
        <v>15474</v>
      </c>
      <c r="AX141" s="153">
        <v>-3.9180378764358897E-2</v>
      </c>
      <c r="AY141" s="154">
        <f>AW141/AT141</f>
        <v>2.6911304347826088</v>
      </c>
    </row>
    <row r="143" spans="1:51" x14ac:dyDescent="0.25">
      <c r="C143" s="139"/>
      <c r="L143" s="139"/>
      <c r="U143" s="139" t="s">
        <v>174</v>
      </c>
    </row>
    <row r="145" spans="3:21" x14ac:dyDescent="0.25">
      <c r="C145" s="139"/>
      <c r="L145" s="139"/>
      <c r="U145" s="139"/>
    </row>
    <row r="149" spans="3:21" x14ac:dyDescent="0.25">
      <c r="L149" s="223"/>
    </row>
  </sheetData>
  <mergeCells count="1">
    <mergeCell ref="AN3:AS3"/>
  </mergeCells>
  <phoneticPr fontId="6" type="noConversion"/>
  <printOptions gridLines="1"/>
  <pageMargins left="0.19685039370078741" right="0.19685039370078741" top="0.78740157480314965" bottom="0.78740157480314965" header="0.51181102362204722" footer="0.35433070866141736"/>
  <pageSetup paperSize="8" scale="74" fitToHeight="3" orientation="landscape" r:id="rId1"/>
  <headerFooter alignWithMargins="0">
    <oddHeader>&amp;C&amp;KC00000Husk sperrefrist mandag 22. april kl 10.00!!</oddHeader>
    <oddFooter>&amp;LSSO\ael&amp;RO:\SSO\opptak\Opptak, studierett\NOM\NOM-2011\Statistikk\Søkertall</oddFooter>
  </headerFooter>
  <rowBreaks count="1" manualBreakCount="1">
    <brk id="79" max="50" man="1"/>
  </rowBreaks>
  <colBreaks count="3" manualBreakCount="3">
    <brk id="18" max="142" man="1"/>
    <brk id="27" max="142" man="1"/>
    <brk id="36" max="142" man="1"/>
  </colBreaks>
  <ignoredErrors>
    <ignoredError sqref="AP9:AQ9 AP14:AQ14 AP20:AQ20 AP108 AP1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NOM2013</vt:lpstr>
      <vt:lpstr>'NOM2013'!Utskriftsområde</vt:lpstr>
    </vt:vector>
  </TitlesOfParts>
  <Company>UiO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camifla</dc:creator>
  <cp:lastModifiedBy>Stine Øfsdahl</cp:lastModifiedBy>
  <cp:lastPrinted>2013-04-19T06:43:41Z</cp:lastPrinted>
  <dcterms:created xsi:type="dcterms:W3CDTF">2008-05-08T10:59:44Z</dcterms:created>
  <dcterms:modified xsi:type="dcterms:W3CDTF">2013-05-08T08:56:01Z</dcterms:modified>
</cp:coreProperties>
</file>