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UiO\Inec1800\Kap. 2\"/>
    </mc:Choice>
  </mc:AlternateContent>
  <bookViews>
    <workbookView xWindow="-105" yWindow="-105" windowWidth="23250" windowHeight="12570" firstSheet="3" activeTab="8"/>
  </bookViews>
  <sheets>
    <sheet name="Forelesningseksempler" sheetId="5" r:id="rId1"/>
    <sheet name="Tobias' eiendeler og gjeld" sheetId="6" r:id="rId2"/>
    <sheet name="Oppgave 1" sheetId="1" r:id="rId3"/>
    <sheet name="Oppgave 1 m. løsning" sheetId="4" r:id="rId4"/>
    <sheet name="Oppgave 2" sheetId="2" r:id="rId5"/>
    <sheet name="Oppgave 2 m. løsning" sheetId="3" r:id="rId6"/>
    <sheet name="Div. oppgaver" sheetId="7" r:id="rId7"/>
    <sheet name="Eks med utgift vs kostnad" sheetId="8" r:id="rId8"/>
    <sheet name="Oppgave 14" sheetId="10" r:id="rId9"/>
    <sheet name="Oppgave 14 m.løsn" sheetId="11" r:id="rId10"/>
  </sheet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30" i="10" l="1"/>
  <c r="J32" i="10"/>
  <c r="J31" i="10"/>
  <c r="P23" i="10"/>
  <c r="F23" i="10"/>
  <c r="P10" i="10"/>
  <c r="V30" i="10"/>
  <c r="D19" i="10"/>
  <c r="U30" i="10"/>
  <c r="P18" i="10"/>
  <c r="J18" i="10"/>
  <c r="AD30" i="11" l="1"/>
  <c r="AC30" i="11"/>
  <c r="AB30" i="11"/>
  <c r="AA30" i="11"/>
  <c r="Z30" i="11"/>
  <c r="Y30" i="11"/>
  <c r="X30" i="11"/>
  <c r="W30" i="11"/>
  <c r="V30" i="11"/>
  <c r="U30" i="11"/>
  <c r="AE29" i="11"/>
  <c r="AE28" i="11"/>
  <c r="P28" i="11"/>
  <c r="O28" i="11"/>
  <c r="N28" i="11"/>
  <c r="M28" i="11"/>
  <c r="L28" i="11"/>
  <c r="K28" i="11"/>
  <c r="J28" i="11"/>
  <c r="I28" i="11"/>
  <c r="H28" i="11"/>
  <c r="F28" i="11"/>
  <c r="E28" i="11"/>
  <c r="C28" i="11"/>
  <c r="AE27" i="11"/>
  <c r="AE26" i="11"/>
  <c r="AE25" i="11"/>
  <c r="B25" i="11"/>
  <c r="B28" i="11" s="1"/>
  <c r="B29" i="11" s="1"/>
  <c r="AE24" i="11"/>
  <c r="D24" i="11"/>
  <c r="AE23" i="11"/>
  <c r="P23" i="11"/>
  <c r="F23" i="11"/>
  <c r="AE22" i="11"/>
  <c r="AE21" i="11"/>
  <c r="P21" i="11"/>
  <c r="B21" i="11"/>
  <c r="AE20" i="11"/>
  <c r="AE19" i="11"/>
  <c r="P19" i="11"/>
  <c r="Q23" i="11" s="1"/>
  <c r="D19" i="11"/>
  <c r="D28" i="11" s="1"/>
  <c r="AE18" i="11"/>
  <c r="AE17" i="11"/>
  <c r="AE30" i="11" s="1"/>
  <c r="Q27" i="11" l="1"/>
  <c r="B46" i="7"/>
  <c r="B41" i="7"/>
  <c r="B43" i="7" s="1"/>
  <c r="B44" i="7" s="1"/>
  <c r="A29" i="7"/>
  <c r="B19" i="7"/>
  <c r="C5" i="8"/>
  <c r="B8" i="7"/>
  <c r="B7" i="7"/>
  <c r="B9" i="7" s="1"/>
  <c r="B47" i="7" l="1"/>
  <c r="B66" i="5"/>
  <c r="D66" i="5"/>
  <c r="B48" i="5"/>
  <c r="B54" i="5" s="1"/>
  <c r="D54" i="5"/>
  <c r="D43" i="5" l="1"/>
  <c r="B43" i="5"/>
  <c r="C9" i="6"/>
  <c r="C6" i="6"/>
  <c r="C10" i="6" s="1"/>
  <c r="B31" i="5" l="1"/>
  <c r="D31" i="5" l="1"/>
</calcChain>
</file>

<file path=xl/sharedStrings.xml><?xml version="1.0" encoding="utf-8"?>
<sst xmlns="http://schemas.openxmlformats.org/spreadsheetml/2006/main" count="446" uniqueCount="168">
  <si>
    <t>Sender tilbud til kunde</t>
  </si>
  <si>
    <t>Kunden forhandler om prisen</t>
  </si>
  <si>
    <t>Kontantsalg</t>
  </si>
  <si>
    <t>Sender faktura med 30 dagers betalingsfrist</t>
  </si>
  <si>
    <t>Kunden betaler faktura vi sendte over</t>
  </si>
  <si>
    <t>Kontant kjøp av råvarer</t>
  </si>
  <si>
    <t>Kjøp av råvarer på kreditt</t>
  </si>
  <si>
    <t>Produksjon av råvarene</t>
  </si>
  <si>
    <t>Betaling av råvarene kjøpt på kreditt</t>
  </si>
  <si>
    <t>Betaling av merverdiavgift</t>
  </si>
  <si>
    <t>Lønn bokføres og betales</t>
  </si>
  <si>
    <t>Arbeidsgiveravgift bokføres</t>
  </si>
  <si>
    <t>Arbeidsgiveravgift betales</t>
  </si>
  <si>
    <t>Kjøp av nye møbler som betales kontant</t>
  </si>
  <si>
    <t>Avskrivning på møblene</t>
  </si>
  <si>
    <t>Opptak av nytt lån</t>
  </si>
  <si>
    <t>Betaler avdrag på lån</t>
  </si>
  <si>
    <t xml:space="preserve">Reduserer </t>
  </si>
  <si>
    <t>Uendret</t>
  </si>
  <si>
    <t xml:space="preserve"> Forbedrer</t>
  </si>
  <si>
    <t>Oppgave 1</t>
  </si>
  <si>
    <t>Mottar rente på bankinnskudd</t>
  </si>
  <si>
    <t>Betaler skatt for bedriften</t>
  </si>
  <si>
    <t>Setter av skattetrekk for ansatte på sperret konto</t>
  </si>
  <si>
    <t>Innbetaling av ny aksjekapital</t>
  </si>
  <si>
    <t>Utbetaling av utbytte til eierne</t>
  </si>
  <si>
    <t>Eiendeler</t>
  </si>
  <si>
    <t>øker/</t>
  </si>
  <si>
    <t>reduseres</t>
  </si>
  <si>
    <t>Egenkapital</t>
  </si>
  <si>
    <t>Gjeld</t>
  </si>
  <si>
    <t>Oppgave 2</t>
  </si>
  <si>
    <t>Under følger en del økonomiske transaksjoner. Angi hvorvidt og på hvilken måte de påvirker bedriftens balanse:</t>
  </si>
  <si>
    <t>Betaler renter på lån</t>
  </si>
  <si>
    <t xml:space="preserve">Øker </t>
  </si>
  <si>
    <t>Red/øker</t>
  </si>
  <si>
    <t>Øker</t>
  </si>
  <si>
    <t>øker</t>
  </si>
  <si>
    <t>Ingen øk. Hendelse/transaksjon</t>
  </si>
  <si>
    <t>Under følger en del økonomiske transaksjoner. Angi hvorvidt og på hvilken måte de påvirker henholdsvis bedriftens resultat og likviditet:</t>
  </si>
  <si>
    <t>R/L</t>
  </si>
  <si>
    <t>L</t>
  </si>
  <si>
    <t xml:space="preserve">R </t>
  </si>
  <si>
    <t>R</t>
  </si>
  <si>
    <t>EIENDELER</t>
  </si>
  <si>
    <t>= EGENKAPTAL + GJELD</t>
  </si>
  <si>
    <t>Egenkapital + Gjeld</t>
  </si>
  <si>
    <t>AM</t>
  </si>
  <si>
    <t>OM</t>
  </si>
  <si>
    <t xml:space="preserve">Inventar </t>
  </si>
  <si>
    <t xml:space="preserve">Varelager </t>
  </si>
  <si>
    <t>Bankinnskudd</t>
  </si>
  <si>
    <t>Langsiktig gjeld</t>
  </si>
  <si>
    <t>Diverse kortsiktig gjeld</t>
  </si>
  <si>
    <t>Leverandørgjeld</t>
  </si>
  <si>
    <t>Sum eiendeler</t>
  </si>
  <si>
    <t>Sum egenkapital/gjeld</t>
  </si>
  <si>
    <t>Innskutt egenkapital</t>
  </si>
  <si>
    <t>Balansen til Retro AS viser per 31.12. kr 27 300 000 i eiendeler og kr 10 000 000 i gjeld. Hva er beløpet for bedriftens egenkapital?</t>
  </si>
  <si>
    <t>Bogart AS har per 31.12. kr 16 900 000 i omløpsmidler, kr 8 300 000 i kortsiktig gjeld, kr 3 600 000 i langsiktig gjeld og kr 9 200 000 i egenkapital. Hva er beløpet for bedriftens anleggsmidler?</t>
  </si>
  <si>
    <t>Dromedar AS har per 31.12. en egenkapital på kr 2 400 000, kortsiktig gjeld på kr 3 800 000, langsiktig gjeld på kr 500 000 og anleggsmidler for kr 2 700 000. Hva er beløpet for bedriftens omløpsmidler?</t>
  </si>
  <si>
    <t>Tobias’ eiendeler og gjeld</t>
  </si>
  <si>
    <t>Leilighet:</t>
  </si>
  <si>
    <t>Kr 2 000 000</t>
  </si>
  <si>
    <t>Inventar:</t>
  </si>
  <si>
    <t>Kr 100 000</t>
  </si>
  <si>
    <t>Bil:</t>
  </si>
  <si>
    <t>Kr 150 000</t>
  </si>
  <si>
    <t>Bankinnskudd:</t>
  </si>
  <si>
    <t>Kr 50 000</t>
  </si>
  <si>
    <t>Studielån:</t>
  </si>
  <si>
    <t>Kr 300 000</t>
  </si>
  <si>
    <t>Lån i Selbu sparebank:</t>
  </si>
  <si>
    <t>Kr 1 000 000</t>
  </si>
  <si>
    <t>Kr 10 000</t>
  </si>
  <si>
    <t>Lån hos Frank:</t>
  </si>
  <si>
    <t>Hva er Tobias verdier/formue?</t>
  </si>
  <si>
    <t>Anleggsmidler</t>
  </si>
  <si>
    <t>Omløpsmidler</t>
  </si>
  <si>
    <t>Kortsiktig gjeld</t>
  </si>
  <si>
    <t>Leilighet: 2 000 000</t>
  </si>
  <si>
    <t>Bankinnskudd: 50 000</t>
  </si>
  <si>
    <t xml:space="preserve">Opptjent egenkapital: 2 000 000 + 100 000 + 150 000 + 50 000 – 300 000 – 1 000 000 – 10 000 = 990 000 </t>
  </si>
  <si>
    <t>Studielån: 300 000</t>
  </si>
  <si>
    <t>Frank: 10 000</t>
  </si>
  <si>
    <t>Inventar: 100 000</t>
  </si>
  <si>
    <t xml:space="preserve">Lån i Selbu sparebank: 1 000 000 </t>
  </si>
  <si>
    <t>Bil: 150 000</t>
  </si>
  <si>
    <t>EK</t>
  </si>
  <si>
    <t>Sum EK og Gjeld</t>
  </si>
  <si>
    <t>LG</t>
  </si>
  <si>
    <t>KG</t>
  </si>
  <si>
    <t>Sum EK og gjeld</t>
  </si>
  <si>
    <t>Ikke en økonomisk hendelse/transaksjon</t>
  </si>
  <si>
    <t>Eiendeler - Gjeld =</t>
  </si>
  <si>
    <t>Egenkapital (Formue)</t>
  </si>
  <si>
    <t>Oppgave 16</t>
  </si>
  <si>
    <t>Innkjøp av varer og tjenester ble kr 2 000 000 ekskl mva.</t>
  </si>
  <si>
    <t>Hvor mye skal de betale i merverdiavgift for året?</t>
  </si>
  <si>
    <t>Blink AS solgte i fjor varer og tjenester for kr 5 000 000 ekskl. mva.</t>
  </si>
  <si>
    <t>Anta at det utelukkende er tale om 25 % mva.</t>
  </si>
  <si>
    <t>Solgte varer</t>
  </si>
  <si>
    <t>mva</t>
  </si>
  <si>
    <t>Innkjøp varer</t>
  </si>
  <si>
    <t>Innbetaling av mva</t>
  </si>
  <si>
    <t>Oppgave 3</t>
  </si>
  <si>
    <t>Lagerbeholdningen var ved årets begynnelse kr 1 000 000 og dette økte med kr 100 000 gjennom året-</t>
  </si>
  <si>
    <t>Hvor stort var årets innkjøp av varer?</t>
  </si>
  <si>
    <t>Likvid jeans hadde i år varekostnader  på kr 5 000 000.</t>
  </si>
  <si>
    <t>Hva er kostnaden?</t>
  </si>
  <si>
    <t>Hva er utgiften?</t>
  </si>
  <si>
    <t>Ved periodeslutt er nå lagerverdien</t>
  </si>
  <si>
    <t>Ved periodens begynnelse er lagerverdien på</t>
  </si>
  <si>
    <t xml:space="preserve">Jeg kjøper inn varer for videresalg for </t>
  </si>
  <si>
    <t xml:space="preserve">Ved periodeslutt har lageret økt med </t>
  </si>
  <si>
    <t>Varekostnad</t>
  </si>
  <si>
    <t>IB beh</t>
  </si>
  <si>
    <t>UB beh</t>
  </si>
  <si>
    <t>Varekjøpet</t>
  </si>
  <si>
    <t>Årlig avskrivning</t>
  </si>
  <si>
    <t>Oppgave 6</t>
  </si>
  <si>
    <t>Kjøpt maskin for kr 750 000 inkl mva</t>
  </si>
  <si>
    <t>Kjøpt inn 1. nov og den skal avskrives lineært med en antatt levetid på fem år og antatt utrangeringsverdi på kr 60 000 ekskl. mva. Ved årsoppgjøret for kjøpsåret har bedriften et resultat før skatt på kr 900 000 før bedriften har regnskapsført årets avkrivning på maskinen. Hva blir bedriftens resultat før skatt etter at bedriften har regnskapsført årets avskrivning på maskinen?</t>
  </si>
  <si>
    <t>Maskin ekskl. mva</t>
  </si>
  <si>
    <t>Res. Før avskrivning</t>
  </si>
  <si>
    <t>Res. Etter avskrivning</t>
  </si>
  <si>
    <t>Avkr.kostnad for nov og des</t>
  </si>
  <si>
    <t>1.      Bokfør følgende posteringer først ved bruk av balanseligningen, deretter ved bruk av debet/kredit:</t>
  </si>
  <si>
    <t>1.      Salg av tjenester for 125 inkl. MVA på kreditt.</t>
  </si>
  <si>
    <t>2.      Kontant kjøp av varer for 75 inkl. MVA.</t>
  </si>
  <si>
    <t>3.      Betaling av renter med 10 og avdrag med 20 (det er ikke MVA på renter og avdrag).</t>
  </si>
  <si>
    <t>4.      Kjøp av pc-er på kreditt med tre års forventet levetid for 37,5 inkl. MVA.</t>
  </si>
  <si>
    <t>5.      Salget i punkt 1 betales.</t>
  </si>
  <si>
    <t>6.      Varene i punkt 2 selges kontant for 150 eks. MVA.</t>
  </si>
  <si>
    <t>7.      Pc-ene i punkt 4 må kostnadsføres.</t>
  </si>
  <si>
    <t>8.      Pc-ene i punkt 4 betales.</t>
  </si>
  <si>
    <t>9.      Skyldig MVA betales.</t>
  </si>
  <si>
    <t>10.   Gjelder kun debet/kredit: Overfør resultatet til egenkapitalen.</t>
  </si>
  <si>
    <t>Balanseligningen (bank og mva. skilt ut av pedagogiske hensyn):</t>
  </si>
  <si>
    <t>Tabellarisk med fortegnskonto:</t>
  </si>
  <si>
    <t>EGENKAPITAL + GJELD</t>
  </si>
  <si>
    <t>Kontonr.</t>
  </si>
  <si>
    <t>Kontotekst</t>
  </si>
  <si>
    <t>Sum</t>
  </si>
  <si>
    <t>+</t>
  </si>
  <si>
    <t>Bank</t>
  </si>
  <si>
    <t>=</t>
  </si>
  <si>
    <t>IEK</t>
  </si>
  <si>
    <t>OEK</t>
  </si>
  <si>
    <t>Mva.</t>
  </si>
  <si>
    <t>Kontormaskiner</t>
  </si>
  <si>
    <t>Varer for salg</t>
  </si>
  <si>
    <t>Kundefordringer</t>
  </si>
  <si>
    <t>Annen egenkapital</t>
  </si>
  <si>
    <t>Langsiktig lån</t>
  </si>
  <si>
    <t>Samlekonto mva.</t>
  </si>
  <si>
    <t>Inntekter</t>
  </si>
  <si>
    <t>Avskrivninger</t>
  </si>
  <si>
    <t>Rentekostnader</t>
  </si>
  <si>
    <t>Overført annen egenkapital</t>
  </si>
  <si>
    <t>Oppgave 14 (Oppgave 21 i oppgaver lagt ut)</t>
  </si>
  <si>
    <t>øker/debet</t>
  </si>
  <si>
    <t>øker/kredit</t>
  </si>
  <si>
    <t>Brutto Lønn bokføres og betales</t>
  </si>
  <si>
    <t>R= resultateffekt</t>
  </si>
  <si>
    <t>L=likviditetseffekt</t>
  </si>
  <si>
    <t>L/R</t>
  </si>
  <si>
    <t xml:space="preserve"> Bokfør følgende posteringer først ved bruk av balanseligningen, deretter ved bruk av debet/kredit: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</si>
</sst>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quot;kr&quot;\ * #,##0.00_ ;_ &quot;kr&quot;\ * \-#,##0.00_ ;_ &quot;kr&quot;\ * &quot;-&quot;??_ ;_ @_ "/>
    <numFmt numFmtId="43" formatCode="_ * #,##0.00_ ;_ * \-#,##0.00_ ;_ * &quot;-&quot;??_ ;_ @_ "/>
    <numFmt numFmtId="164" formatCode="_ * #,##0_ ;_ * \-#,##0_ ;_ * &quot;-&quot;??_ ;_ @_ "/>
  </numFmts>
  <fonts count="20" x14ac:knownFonts="1">
    <font>
      <sz val="11"/>
      <color theme="1"/>
      <name val="Calibri"/>
      <family val="2"/>
      <scheme val="minor"/>
    </font>
    <font>
      <b/>
      <sz val="16"/>
      <color theme="1"/>
      <name val="Calibri"/>
      <family val="2"/>
      <scheme val="minor"/>
    </font>
    <font>
      <sz val="16"/>
      <color theme="1"/>
      <name val="Calibri"/>
      <family val="2"/>
      <scheme val="minor"/>
    </font>
    <font>
      <sz val="16"/>
      <color theme="1"/>
      <name val="Arial"/>
      <family val="2"/>
    </font>
    <font>
      <sz val="14"/>
      <color rgb="FF231F20"/>
      <name val="Arial"/>
      <family val="2"/>
    </font>
    <font>
      <sz val="14"/>
      <color theme="1"/>
      <name val="Arial"/>
      <family val="2"/>
    </font>
    <font>
      <b/>
      <sz val="14"/>
      <color rgb="FF231F20"/>
      <name val="Arial"/>
      <family val="2"/>
    </font>
    <font>
      <b/>
      <sz val="16"/>
      <color theme="1"/>
      <name val="Arial"/>
      <family val="2"/>
    </font>
    <font>
      <b/>
      <sz val="10"/>
      <color theme="1"/>
      <name val="Garamond"/>
      <family val="1"/>
    </font>
    <font>
      <b/>
      <sz val="14"/>
      <color theme="1"/>
      <name val="Arial"/>
      <family val="2"/>
    </font>
    <font>
      <sz val="10"/>
      <color theme="1"/>
      <name val="Garamond"/>
      <family val="1"/>
    </font>
    <font>
      <sz val="11"/>
      <color theme="1"/>
      <name val="Calibri"/>
      <family val="2"/>
      <scheme val="minor"/>
    </font>
    <font>
      <sz val="18"/>
      <color theme="1"/>
      <name val="Calibri"/>
      <family val="2"/>
      <scheme val="minor"/>
    </font>
    <font>
      <sz val="20"/>
      <color theme="1"/>
      <name val="Calibri"/>
      <family val="2"/>
      <scheme val="minor"/>
    </font>
    <font>
      <b/>
      <sz val="14"/>
      <color rgb="FF000000"/>
      <name val="Calibri"/>
      <family val="2"/>
      <scheme val="minor"/>
    </font>
    <font>
      <sz val="12"/>
      <name val="Calibri"/>
      <family val="2"/>
      <scheme val="minor"/>
    </font>
    <font>
      <b/>
      <sz val="12"/>
      <color rgb="FF000000"/>
      <name val="Calibri"/>
      <family val="2"/>
      <scheme val="minor"/>
    </font>
    <font>
      <i/>
      <sz val="12"/>
      <color theme="1"/>
      <name val="Calibri"/>
      <family val="2"/>
      <scheme val="minor"/>
    </font>
    <font>
      <sz val="12"/>
      <color theme="1"/>
      <name val="Calibri"/>
      <family val="2"/>
      <scheme val="minor"/>
    </font>
    <font>
      <b/>
      <sz val="12"/>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rgb="FF92D050"/>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6"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ck">
        <color indexed="64"/>
      </bottom>
      <diagonal/>
    </border>
    <border>
      <left/>
      <right style="medium">
        <color indexed="64"/>
      </right>
      <top/>
      <bottom style="thick">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4">
    <xf numFmtId="0" fontId="0" fillId="0" borderId="0"/>
    <xf numFmtId="43"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cellStyleXfs>
  <cellXfs count="182">
    <xf numFmtId="0" fontId="0" fillId="0" borderId="0" xfId="0"/>
    <xf numFmtId="0" fontId="1" fillId="0" borderId="0" xfId="0" applyFont="1"/>
    <xf numFmtId="0" fontId="2" fillId="0" borderId="0" xfId="0" applyFont="1"/>
    <xf numFmtId="0" fontId="2" fillId="0" borderId="1" xfId="0" applyFont="1" applyBorder="1"/>
    <xf numFmtId="0" fontId="1" fillId="0" borderId="1" xfId="0" applyFont="1" applyBorder="1" applyAlignment="1">
      <alignment horizontal="center"/>
    </xf>
    <xf numFmtId="0" fontId="2" fillId="0" borderId="2" xfId="0" applyFont="1" applyBorder="1"/>
    <xf numFmtId="0" fontId="1" fillId="0" borderId="7" xfId="0" applyFont="1" applyBorder="1"/>
    <xf numFmtId="0" fontId="1" fillId="0" borderId="3" xfId="0" applyFont="1" applyBorder="1"/>
    <xf numFmtId="0" fontId="2" fillId="0" borderId="4" xfId="0" applyFont="1" applyBorder="1"/>
    <xf numFmtId="0" fontId="1" fillId="0" borderId="8" xfId="0" applyFont="1" applyBorder="1"/>
    <xf numFmtId="0" fontId="1" fillId="0" borderId="0" xfId="0" applyFont="1" applyBorder="1"/>
    <xf numFmtId="0" fontId="2" fillId="0" borderId="5" xfId="0" applyFont="1" applyBorder="1"/>
    <xf numFmtId="0" fontId="1" fillId="0" borderId="9" xfId="0" applyFont="1" applyBorder="1"/>
    <xf numFmtId="0" fontId="1" fillId="0" borderId="6" xfId="0" applyFont="1" applyBorder="1"/>
    <xf numFmtId="0" fontId="2" fillId="2" borderId="1" xfId="0" applyFont="1" applyFill="1" applyBorder="1"/>
    <xf numFmtId="0" fontId="2" fillId="0" borderId="1" xfId="0" applyFont="1" applyFill="1" applyBorder="1"/>
    <xf numFmtId="0" fontId="2" fillId="2" borderId="0" xfId="0" applyFont="1" applyFill="1"/>
    <xf numFmtId="0" fontId="1" fillId="0" borderId="0" xfId="0" applyFont="1" applyFill="1"/>
    <xf numFmtId="0" fontId="2" fillId="0" borderId="0" xfId="0" applyFont="1" applyFill="1"/>
    <xf numFmtId="0" fontId="2" fillId="0" borderId="2" xfId="0" applyFont="1" applyFill="1" applyBorder="1"/>
    <xf numFmtId="0" fontId="2" fillId="0" borderId="4" xfId="0" applyFont="1" applyFill="1" applyBorder="1"/>
    <xf numFmtId="0" fontId="2" fillId="0" borderId="5" xfId="0" applyFont="1" applyFill="1" applyBorder="1"/>
    <xf numFmtId="0" fontId="2" fillId="0" borderId="0" xfId="0" applyFont="1" applyAlignment="1">
      <alignment horizontal="center"/>
    </xf>
    <xf numFmtId="0" fontId="2" fillId="0" borderId="1" xfId="0" applyFont="1" applyBorder="1" applyAlignment="1">
      <alignment horizontal="center"/>
    </xf>
    <xf numFmtId="0" fontId="1" fillId="0" borderId="10" xfId="0" applyFont="1" applyFill="1" applyBorder="1"/>
    <xf numFmtId="0" fontId="4" fillId="0" borderId="14" xfId="0" applyFont="1" applyBorder="1" applyAlignment="1">
      <alignment horizontal="left" vertical="center" wrapText="1" readingOrder="1"/>
    </xf>
    <xf numFmtId="3" fontId="4" fillId="0" borderId="14" xfId="0" applyNumberFormat="1" applyFont="1" applyBorder="1" applyAlignment="1">
      <alignment horizontal="right" vertical="center" wrapText="1" readingOrder="1"/>
    </xf>
    <xf numFmtId="0" fontId="5" fillId="0" borderId="15" xfId="0" applyFont="1" applyBorder="1" applyAlignment="1">
      <alignment vertical="top" wrapText="1"/>
    </xf>
    <xf numFmtId="0" fontId="5" fillId="0" borderId="15" xfId="0" applyFont="1" applyBorder="1" applyAlignment="1">
      <alignment horizontal="right" vertical="top" wrapText="1"/>
    </xf>
    <xf numFmtId="0" fontId="4" fillId="0" borderId="15" xfId="0" applyFont="1" applyBorder="1" applyAlignment="1">
      <alignment horizontal="left" vertical="center" wrapText="1" readingOrder="1"/>
    </xf>
    <xf numFmtId="3" fontId="4" fillId="0" borderId="15" xfId="0" applyNumberFormat="1" applyFont="1" applyBorder="1" applyAlignment="1">
      <alignment horizontal="right" vertical="center" wrapText="1" readingOrder="1"/>
    </xf>
    <xf numFmtId="0" fontId="4" fillId="0" borderId="13" xfId="0" applyFont="1" applyBorder="1" applyAlignment="1">
      <alignment horizontal="left" vertical="center" wrapText="1" readingOrder="1"/>
    </xf>
    <xf numFmtId="3" fontId="4" fillId="0" borderId="13" xfId="0" applyNumberFormat="1" applyFont="1" applyBorder="1" applyAlignment="1">
      <alignment horizontal="right" vertical="center" wrapText="1" readingOrder="1"/>
    </xf>
    <xf numFmtId="0" fontId="6" fillId="0" borderId="14" xfId="0" applyFont="1" applyBorder="1" applyAlignment="1">
      <alignment horizontal="left" vertical="center" wrapText="1" readingOrder="1"/>
    </xf>
    <xf numFmtId="0" fontId="3" fillId="0" borderId="0" xfId="0" applyFont="1"/>
    <xf numFmtId="0" fontId="3" fillId="0" borderId="0" xfId="0" applyFont="1" applyBorder="1" applyAlignment="1">
      <alignment horizontal="center"/>
    </xf>
    <xf numFmtId="0" fontId="7" fillId="0" borderId="0" xfId="0" applyFont="1" applyBorder="1" applyAlignment="1">
      <alignment horizontal="left" vertical="top"/>
    </xf>
    <xf numFmtId="0" fontId="9" fillId="0" borderId="0" xfId="0" applyFont="1"/>
    <xf numFmtId="0" fontId="5" fillId="0" borderId="0" xfId="0" applyFont="1"/>
    <xf numFmtId="0" fontId="1" fillId="0" borderId="8" xfId="0" applyFont="1" applyFill="1" applyBorder="1"/>
    <xf numFmtId="0" fontId="1" fillId="0" borderId="0" xfId="0" applyFont="1" applyFill="1" applyBorder="1"/>
    <xf numFmtId="0" fontId="1" fillId="0" borderId="9" xfId="0" applyFont="1" applyFill="1" applyBorder="1"/>
    <xf numFmtId="0" fontId="1" fillId="0" borderId="6" xfId="0" applyFont="1" applyFill="1" applyBorder="1"/>
    <xf numFmtId="0" fontId="10" fillId="2" borderId="16" xfId="0" applyFont="1" applyFill="1" applyBorder="1" applyAlignment="1">
      <alignment vertical="center" wrapText="1"/>
    </xf>
    <xf numFmtId="0" fontId="10" fillId="2" borderId="12" xfId="0" applyFont="1" applyFill="1" applyBorder="1" applyAlignment="1">
      <alignment horizontal="right" vertical="center" wrapText="1"/>
    </xf>
    <xf numFmtId="0" fontId="10" fillId="2" borderId="17" xfId="0" applyFont="1" applyFill="1" applyBorder="1" applyAlignment="1">
      <alignment vertical="center" wrapText="1"/>
    </xf>
    <xf numFmtId="0" fontId="10" fillId="2" borderId="18" xfId="0" applyFont="1" applyFill="1" applyBorder="1" applyAlignment="1">
      <alignment horizontal="right" vertical="center" wrapText="1"/>
    </xf>
    <xf numFmtId="0" fontId="10" fillId="3" borderId="17" xfId="0" applyFont="1" applyFill="1" applyBorder="1" applyAlignment="1">
      <alignment vertical="center" wrapText="1"/>
    </xf>
    <xf numFmtId="0" fontId="10" fillId="3" borderId="18" xfId="0" applyFont="1" applyFill="1" applyBorder="1" applyAlignment="1">
      <alignment horizontal="right" vertical="center" wrapText="1"/>
    </xf>
    <xf numFmtId="164" fontId="3" fillId="0" borderId="0" xfId="1" applyNumberFormat="1" applyFont="1" applyBorder="1" applyAlignment="1">
      <alignment horizontal="center"/>
    </xf>
    <xf numFmtId="0" fontId="4" fillId="3" borderId="13" xfId="0" applyFont="1" applyFill="1" applyBorder="1" applyAlignment="1">
      <alignment horizontal="left" vertical="center" wrapText="1" readingOrder="1"/>
    </xf>
    <xf numFmtId="3" fontId="4" fillId="3" borderId="13" xfId="0" applyNumberFormat="1" applyFont="1" applyFill="1" applyBorder="1" applyAlignment="1">
      <alignment horizontal="right" vertical="center" wrapText="1" readingOrder="1"/>
    </xf>
    <xf numFmtId="0" fontId="4" fillId="4" borderId="13" xfId="0" applyFont="1" applyFill="1" applyBorder="1" applyAlignment="1">
      <alignment horizontal="left" vertical="center" wrapText="1" readingOrder="1"/>
    </xf>
    <xf numFmtId="3" fontId="4" fillId="4" borderId="13" xfId="0" applyNumberFormat="1" applyFont="1" applyFill="1" applyBorder="1" applyAlignment="1">
      <alignment horizontal="right" vertical="center" wrapText="1" readingOrder="1"/>
    </xf>
    <xf numFmtId="44" fontId="5" fillId="2" borderId="0" xfId="2" applyFont="1" applyFill="1"/>
    <xf numFmtId="44" fontId="5" fillId="3" borderId="0" xfId="2" applyFont="1" applyFill="1"/>
    <xf numFmtId="0" fontId="5" fillId="5" borderId="0" xfId="0" applyFont="1" applyFill="1"/>
    <xf numFmtId="44" fontId="5" fillId="5" borderId="0" xfId="0" applyNumberFormat="1" applyFont="1" applyFill="1"/>
    <xf numFmtId="0" fontId="8" fillId="5" borderId="12"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2" fillId="0" borderId="0" xfId="0" applyFont="1"/>
    <xf numFmtId="44" fontId="12" fillId="0" borderId="0" xfId="2" applyFont="1"/>
    <xf numFmtId="0" fontId="13" fillId="0" borderId="0" xfId="0" applyFont="1"/>
    <xf numFmtId="44" fontId="13" fillId="0" borderId="0" xfId="2" applyFont="1"/>
    <xf numFmtId="44" fontId="13" fillId="2" borderId="0" xfId="2" applyFont="1" applyFill="1"/>
    <xf numFmtId="0" fontId="13" fillId="2" borderId="0" xfId="0" applyFont="1" applyFill="1"/>
    <xf numFmtId="0" fontId="12" fillId="2" borderId="0" xfId="0" applyFont="1" applyFill="1"/>
    <xf numFmtId="44" fontId="12" fillId="2" borderId="0" xfId="2" applyFont="1" applyFill="1"/>
    <xf numFmtId="44" fontId="12" fillId="0" borderId="0" xfId="0" applyNumberFormat="1" applyFont="1"/>
    <xf numFmtId="0" fontId="14" fillId="0" borderId="0" xfId="0" applyFont="1"/>
    <xf numFmtId="0" fontId="15" fillId="0" borderId="0" xfId="0" applyFont="1"/>
    <xf numFmtId="0" fontId="16" fillId="0" borderId="0" xfId="0" applyFont="1"/>
    <xf numFmtId="0" fontId="17" fillId="0" borderId="0" xfId="0" applyFont="1" applyAlignment="1">
      <alignment horizontal="left" vertical="center"/>
    </xf>
    <xf numFmtId="0" fontId="18" fillId="0" borderId="0" xfId="0" applyFont="1"/>
    <xf numFmtId="0" fontId="19" fillId="0" borderId="16" xfId="0" applyFont="1" applyBorder="1" applyAlignment="1">
      <alignment horizontal="center" vertical="center" wrapText="1"/>
    </xf>
    <xf numFmtId="0" fontId="19" fillId="0" borderId="12" xfId="0" applyFont="1" applyBorder="1" applyAlignment="1">
      <alignment vertical="center" wrapText="1"/>
    </xf>
    <xf numFmtId="0" fontId="19" fillId="0" borderId="12" xfId="0" applyFont="1" applyBorder="1" applyAlignment="1">
      <alignment horizontal="center" vertical="center" wrapText="1"/>
    </xf>
    <xf numFmtId="0" fontId="19" fillId="6" borderId="12" xfId="0" applyFont="1" applyFill="1" applyBorder="1" applyAlignment="1">
      <alignment horizontal="center" vertical="center" wrapText="1"/>
    </xf>
    <xf numFmtId="0" fontId="18" fillId="6" borderId="17" xfId="0" applyFont="1" applyFill="1" applyBorder="1" applyAlignment="1">
      <alignment horizontal="center" vertical="center" wrapText="1"/>
    </xf>
    <xf numFmtId="0" fontId="18" fillId="6" borderId="18" xfId="0" applyFont="1" applyFill="1" applyBorder="1" applyAlignment="1">
      <alignment vertical="center" wrapText="1"/>
    </xf>
    <xf numFmtId="0" fontId="18" fillId="6" borderId="18" xfId="0" applyFont="1" applyFill="1" applyBorder="1" applyAlignment="1">
      <alignment horizontal="center"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7" fillId="0" borderId="0" xfId="0" applyFont="1" applyAlignment="1">
      <alignment horizontal="justify" vertical="center"/>
    </xf>
    <xf numFmtId="0" fontId="19" fillId="0" borderId="18" xfId="0" applyFont="1" applyBorder="1" applyAlignment="1">
      <alignment vertical="center" wrapText="1"/>
    </xf>
    <xf numFmtId="0" fontId="19" fillId="0" borderId="18" xfId="0" applyFont="1" applyBorder="1" applyAlignment="1">
      <alignment horizontal="center" vertical="center" wrapText="1"/>
    </xf>
    <xf numFmtId="0" fontId="18" fillId="0" borderId="0" xfId="0" applyFont="1" applyAlignment="1">
      <alignment horizontal="justify" vertical="center"/>
    </xf>
    <xf numFmtId="0" fontId="18" fillId="7" borderId="17" xfId="0" applyFont="1" applyFill="1" applyBorder="1" applyAlignment="1">
      <alignment horizontal="center" vertical="center" wrapText="1"/>
    </xf>
    <xf numFmtId="0" fontId="18" fillId="7" borderId="18" xfId="0" applyFont="1" applyFill="1" applyBorder="1" applyAlignment="1">
      <alignment vertical="center" wrapText="1"/>
    </xf>
    <xf numFmtId="0" fontId="18" fillId="7" borderId="18" xfId="0" applyFont="1" applyFill="1" applyBorder="1" applyAlignment="1">
      <alignment horizontal="center" vertical="center" wrapText="1"/>
    </xf>
    <xf numFmtId="0" fontId="18" fillId="7" borderId="24" xfId="0" applyFont="1" applyFill="1" applyBorder="1" applyAlignment="1">
      <alignment horizontal="center" vertical="center" wrapText="1"/>
    </xf>
    <xf numFmtId="0" fontId="18" fillId="7" borderId="25" xfId="0" applyFont="1" applyFill="1" applyBorder="1" applyAlignment="1">
      <alignment vertical="center" wrapText="1"/>
    </xf>
    <xf numFmtId="0" fontId="18" fillId="7" borderId="25" xfId="0" applyFont="1" applyFill="1" applyBorder="1" applyAlignment="1">
      <alignment horizontal="center" vertical="center" wrapText="1"/>
    </xf>
    <xf numFmtId="0" fontId="18" fillId="8" borderId="17" xfId="0" applyFont="1" applyFill="1" applyBorder="1" applyAlignment="1">
      <alignment horizontal="center" vertical="center" wrapText="1"/>
    </xf>
    <xf numFmtId="0" fontId="18" fillId="8" borderId="18" xfId="0" applyFont="1" applyFill="1" applyBorder="1" applyAlignment="1">
      <alignment vertical="center" wrapText="1"/>
    </xf>
    <xf numFmtId="0" fontId="18" fillId="8" borderId="18" xfId="0" applyFont="1" applyFill="1" applyBorder="1" applyAlignment="1">
      <alignment horizontal="center" vertical="center" wrapText="1"/>
    </xf>
    <xf numFmtId="0" fontId="18" fillId="8" borderId="24" xfId="0" applyFont="1" applyFill="1" applyBorder="1" applyAlignment="1">
      <alignment horizontal="center" vertical="center" wrapText="1"/>
    </xf>
    <xf numFmtId="0" fontId="18" fillId="8" borderId="25" xfId="0" applyFont="1" applyFill="1" applyBorder="1" applyAlignment="1">
      <alignment vertical="center" wrapText="1"/>
    </xf>
    <xf numFmtId="0" fontId="18" fillId="8" borderId="25" xfId="0" applyFont="1" applyFill="1" applyBorder="1" applyAlignment="1">
      <alignment horizontal="center" vertical="center" wrapText="1"/>
    </xf>
    <xf numFmtId="0" fontId="19" fillId="7" borderId="12" xfId="0" applyFont="1" applyFill="1" applyBorder="1" applyAlignment="1">
      <alignment horizontal="center" vertical="center" wrapText="1"/>
    </xf>
    <xf numFmtId="0" fontId="14" fillId="0" borderId="0" xfId="0" applyFont="1" applyFill="1"/>
    <xf numFmtId="0" fontId="15" fillId="0" borderId="0" xfId="0" applyFont="1" applyFill="1"/>
    <xf numFmtId="0" fontId="16" fillId="0" borderId="0" xfId="0" applyFont="1" applyFill="1"/>
    <xf numFmtId="0" fontId="17" fillId="0" borderId="0" xfId="0" applyFont="1" applyFill="1" applyAlignment="1">
      <alignment horizontal="left" vertical="center"/>
    </xf>
    <xf numFmtId="0" fontId="18" fillId="0" borderId="0" xfId="0" applyFont="1" applyFill="1"/>
    <xf numFmtId="0" fontId="19" fillId="0" borderId="16" xfId="0" applyFont="1" applyFill="1" applyBorder="1" applyAlignment="1">
      <alignment horizontal="center" vertical="center" wrapText="1"/>
    </xf>
    <xf numFmtId="0" fontId="19" fillId="0" borderId="12" xfId="0" applyFont="1" applyFill="1" applyBorder="1" applyAlignment="1">
      <alignment vertical="center" wrapText="1"/>
    </xf>
    <xf numFmtId="0" fontId="19" fillId="0" borderId="12"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7" fillId="0" borderId="0" xfId="0" applyFont="1" applyFill="1" applyAlignment="1">
      <alignment horizontal="justify" vertical="center"/>
    </xf>
    <xf numFmtId="0" fontId="19" fillId="0" borderId="18" xfId="0" applyFont="1" applyFill="1" applyBorder="1" applyAlignment="1">
      <alignment vertical="center" wrapText="1"/>
    </xf>
    <xf numFmtId="0" fontId="19" fillId="0" borderId="18" xfId="0" applyFont="1" applyFill="1" applyBorder="1" applyAlignment="1">
      <alignment horizontal="center" vertical="center" wrapText="1"/>
    </xf>
    <xf numFmtId="0" fontId="18" fillId="0" borderId="0" xfId="0" applyFont="1" applyFill="1" applyAlignment="1">
      <alignment horizontal="justify" vertical="center"/>
    </xf>
    <xf numFmtId="0" fontId="3" fillId="0" borderId="0" xfId="0" applyFont="1" applyAlignment="1">
      <alignment horizontal="left" vertical="center" wrapText="1"/>
    </xf>
    <xf numFmtId="0" fontId="3" fillId="0" borderId="10" xfId="0" applyFont="1" applyBorder="1" applyAlignment="1">
      <alignment horizontal="center"/>
    </xf>
    <xf numFmtId="0" fontId="3" fillId="0" borderId="12" xfId="0" applyFont="1" applyBorder="1" applyAlignment="1">
      <alignment horizontal="center"/>
    </xf>
    <xf numFmtId="0" fontId="10" fillId="5" borderId="19"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10" fillId="5" borderId="17" xfId="0" applyFont="1" applyFill="1" applyBorder="1" applyAlignment="1">
      <alignment horizontal="center" vertical="center" wrapText="1"/>
    </xf>
    <xf numFmtId="0" fontId="1" fillId="0" borderId="11" xfId="0" quotePrefix="1" applyFont="1" applyFill="1" applyBorder="1" applyAlignment="1">
      <alignment horizontal="center"/>
    </xf>
    <xf numFmtId="0" fontId="1" fillId="0" borderId="12" xfId="0" quotePrefix="1" applyFont="1" applyFill="1" applyBorder="1" applyAlignment="1">
      <alignment horizontal="center"/>
    </xf>
    <xf numFmtId="0" fontId="2" fillId="2" borderId="21" xfId="0" applyFont="1" applyFill="1" applyBorder="1" applyAlignment="1">
      <alignment horizontal="center"/>
    </xf>
    <xf numFmtId="0" fontId="2" fillId="2" borderId="22" xfId="0" applyFont="1" applyFill="1" applyBorder="1" applyAlignment="1">
      <alignment horizontal="center"/>
    </xf>
    <xf numFmtId="0" fontId="2" fillId="2" borderId="23" xfId="0" applyFont="1" applyFill="1" applyBorder="1" applyAlignment="1">
      <alignment horizontal="center"/>
    </xf>
    <xf numFmtId="0" fontId="12" fillId="0" borderId="0" xfId="0" applyFont="1" applyAlignment="1">
      <alignment horizontal="left" wrapText="1"/>
    </xf>
    <xf numFmtId="0" fontId="19" fillId="6" borderId="10" xfId="0" applyFont="1" applyFill="1" applyBorder="1" applyAlignment="1">
      <alignment horizontal="center"/>
    </xf>
    <xf numFmtId="0" fontId="19" fillId="6" borderId="11" xfId="0" applyFont="1" applyFill="1" applyBorder="1" applyAlignment="1">
      <alignment horizontal="center"/>
    </xf>
    <xf numFmtId="0" fontId="19" fillId="6" borderId="12" xfId="0" applyFont="1" applyFill="1" applyBorder="1" applyAlignment="1">
      <alignment horizontal="center"/>
    </xf>
    <xf numFmtId="0" fontId="19" fillId="7" borderId="10" xfId="0" applyFont="1" applyFill="1" applyBorder="1" applyAlignment="1">
      <alignment horizontal="center"/>
    </xf>
    <xf numFmtId="0" fontId="19" fillId="7" borderId="11" xfId="0" applyFont="1" applyFill="1" applyBorder="1" applyAlignment="1">
      <alignment horizontal="center"/>
    </xf>
    <xf numFmtId="0" fontId="19" fillId="7" borderId="12" xfId="0" applyFont="1" applyFill="1" applyBorder="1" applyAlignment="1">
      <alignment horizontal="center"/>
    </xf>
    <xf numFmtId="0" fontId="19" fillId="6" borderId="27" xfId="0" applyFont="1" applyFill="1" applyBorder="1" applyAlignment="1">
      <alignment horizontal="center" vertical="center" wrapText="1"/>
    </xf>
    <xf numFmtId="0" fontId="19" fillId="6" borderId="28" xfId="0" applyFont="1" applyFill="1" applyBorder="1" applyAlignment="1">
      <alignment horizontal="center" vertical="center" wrapText="1"/>
    </xf>
    <xf numFmtId="0" fontId="19" fillId="6" borderId="18" xfId="0" applyFont="1" applyFill="1" applyBorder="1" applyAlignment="1">
      <alignment horizontal="center" vertical="center" wrapText="1"/>
    </xf>
    <xf numFmtId="0" fontId="19" fillId="7" borderId="27" xfId="0" applyFont="1" applyFill="1" applyBorder="1" applyAlignment="1">
      <alignment horizontal="center" vertical="center" wrapText="1"/>
    </xf>
    <xf numFmtId="0" fontId="19" fillId="7" borderId="28" xfId="0" applyFont="1" applyFill="1" applyBorder="1" applyAlignment="1">
      <alignment horizontal="center" vertical="center" wrapText="1"/>
    </xf>
    <xf numFmtId="0" fontId="19" fillId="7" borderId="18" xfId="0" applyFont="1" applyFill="1" applyBorder="1" applyAlignment="1">
      <alignment horizontal="center" vertical="center" wrapText="1"/>
    </xf>
    <xf numFmtId="0" fontId="2" fillId="2" borderId="1" xfId="0" applyFont="1" applyFill="1" applyBorder="1" applyAlignment="1">
      <alignment horizontal="center"/>
    </xf>
    <xf numFmtId="0" fontId="18" fillId="6" borderId="26" xfId="0" applyFont="1" applyFill="1" applyBorder="1" applyAlignment="1">
      <alignment horizontal="center" vertical="center" wrapText="1"/>
    </xf>
    <xf numFmtId="0" fontId="18" fillId="6" borderId="10" xfId="0" applyFont="1" applyFill="1" applyBorder="1" applyAlignment="1">
      <alignment horizontal="center" vertical="center" wrapText="1"/>
    </xf>
    <xf numFmtId="0" fontId="18" fillId="6" borderId="11" xfId="0" applyFont="1" applyFill="1" applyBorder="1" applyAlignment="1">
      <alignment horizontal="center" vertical="center" wrapText="1"/>
    </xf>
    <xf numFmtId="0" fontId="18" fillId="6" borderId="12" xfId="0" applyFont="1" applyFill="1" applyBorder="1" applyAlignment="1">
      <alignment horizontal="center" vertical="center" wrapText="1"/>
    </xf>
    <xf numFmtId="0" fontId="19" fillId="9" borderId="10" xfId="0" applyFont="1" applyFill="1" applyBorder="1" applyAlignment="1">
      <alignment horizontal="center"/>
    </xf>
    <xf numFmtId="0" fontId="19" fillId="9" borderId="11" xfId="0" applyFont="1" applyFill="1" applyBorder="1" applyAlignment="1">
      <alignment horizontal="center"/>
    </xf>
    <xf numFmtId="0" fontId="19" fillId="9" borderId="12" xfId="0" applyFont="1" applyFill="1" applyBorder="1" applyAlignment="1">
      <alignment horizontal="center"/>
    </xf>
    <xf numFmtId="0" fontId="19" fillId="9" borderId="12" xfId="0" applyFont="1" applyFill="1" applyBorder="1" applyAlignment="1">
      <alignment horizontal="center" vertical="center" wrapText="1"/>
    </xf>
    <xf numFmtId="0" fontId="18" fillId="9" borderId="18" xfId="0" applyFont="1" applyFill="1" applyBorder="1" applyAlignment="1">
      <alignment horizontal="center" vertical="center" wrapText="1"/>
    </xf>
    <xf numFmtId="0" fontId="18" fillId="9" borderId="26" xfId="0" applyFont="1" applyFill="1" applyBorder="1" applyAlignment="1">
      <alignment horizontal="center" vertical="center" wrapText="1"/>
    </xf>
    <xf numFmtId="0" fontId="18" fillId="9" borderId="10" xfId="0" applyFont="1" applyFill="1" applyBorder="1" applyAlignment="1">
      <alignment horizontal="center" vertical="center" wrapText="1"/>
    </xf>
    <xf numFmtId="0" fontId="18" fillId="9" borderId="11" xfId="0" applyFont="1" applyFill="1" applyBorder="1" applyAlignment="1">
      <alignment horizontal="center" vertical="center" wrapText="1"/>
    </xf>
    <xf numFmtId="0" fontId="18" fillId="9" borderId="12" xfId="0" applyFont="1" applyFill="1" applyBorder="1" applyAlignment="1">
      <alignment horizontal="center" vertical="center" wrapText="1"/>
    </xf>
    <xf numFmtId="0" fontId="19" fillId="9" borderId="27" xfId="0" applyFont="1" applyFill="1" applyBorder="1" applyAlignment="1">
      <alignment horizontal="center" vertical="center" wrapText="1"/>
    </xf>
    <xf numFmtId="0" fontId="19" fillId="9" borderId="28" xfId="0" applyFont="1" applyFill="1" applyBorder="1" applyAlignment="1">
      <alignment horizontal="center" vertical="center" wrapText="1"/>
    </xf>
    <xf numFmtId="0" fontId="19" fillId="9" borderId="18" xfId="0" applyFont="1" applyFill="1" applyBorder="1" applyAlignment="1">
      <alignment horizontal="center" vertical="center" wrapText="1"/>
    </xf>
    <xf numFmtId="0" fontId="18" fillId="9" borderId="17" xfId="0" applyFont="1" applyFill="1" applyBorder="1" applyAlignment="1">
      <alignment horizontal="center" vertical="center" wrapText="1"/>
    </xf>
    <xf numFmtId="0" fontId="18" fillId="9" borderId="18" xfId="0" applyFont="1" applyFill="1" applyBorder="1" applyAlignment="1">
      <alignment vertical="center" wrapText="1"/>
    </xf>
    <xf numFmtId="0" fontId="18" fillId="9" borderId="24" xfId="0" applyFont="1" applyFill="1" applyBorder="1" applyAlignment="1">
      <alignment horizontal="center" vertical="center" wrapText="1"/>
    </xf>
    <xf numFmtId="0" fontId="18" fillId="9" borderId="25" xfId="0" applyFont="1" applyFill="1" applyBorder="1" applyAlignment="1">
      <alignment vertical="center" wrapText="1"/>
    </xf>
    <xf numFmtId="0" fontId="18" fillId="9" borderId="25"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18" xfId="0" applyFont="1" applyFill="1" applyBorder="1" applyAlignment="1">
      <alignment vertical="center" wrapText="1"/>
    </xf>
    <xf numFmtId="0" fontId="18" fillId="2" borderId="18" xfId="0" applyFont="1" applyFill="1" applyBorder="1" applyAlignment="1">
      <alignment horizontal="center" vertical="center" wrapText="1"/>
    </xf>
    <xf numFmtId="9" fontId="15" fillId="0" borderId="0" xfId="3" applyFont="1" applyFill="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121920</xdr:colOff>
      <xdr:row>0</xdr:row>
      <xdr:rowOff>137160</xdr:rowOff>
    </xdr:from>
    <xdr:to>
      <xdr:col>2</xdr:col>
      <xdr:colOff>1897380</xdr:colOff>
      <xdr:row>19</xdr:row>
      <xdr:rowOff>32385</xdr:rowOff>
    </xdr:to>
    <xdr:pic>
      <xdr:nvPicPr>
        <xdr:cNvPr id="2" name="Picture 1">
          <a:extLst>
            <a:ext uri="{FF2B5EF4-FFF2-40B4-BE49-F238E27FC236}">
              <a16:creationId xmlns:a16="http://schemas.microsoft.com/office/drawing/2014/main" id="{F76DD390-0275-4DB6-8D24-6D0C4BB8766B}"/>
            </a:ext>
          </a:extLst>
        </xdr:cNvPr>
        <xdr:cNvPicPr>
          <a:picLocks noChangeAspect="1"/>
        </xdr:cNvPicPr>
      </xdr:nvPicPr>
      <xdr:blipFill>
        <a:blip xmlns:r="http://schemas.openxmlformats.org/officeDocument/2006/relationships" r:embed="rId1"/>
        <a:stretch>
          <a:fillRect/>
        </a:stretch>
      </xdr:blipFill>
      <xdr:spPr>
        <a:xfrm>
          <a:off x="121920" y="137160"/>
          <a:ext cx="6423660" cy="48177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1918138</xdr:colOff>
      <xdr:row>13</xdr:row>
      <xdr:rowOff>6569</xdr:rowOff>
    </xdr:from>
    <xdr:to>
      <xdr:col>5</xdr:col>
      <xdr:colOff>696949</xdr:colOff>
      <xdr:row>24</xdr:row>
      <xdr:rowOff>184410</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5780690" y="3849414"/>
          <a:ext cx="4572638" cy="3429479"/>
        </a:xfrm>
        <a:prstGeom prst="rect">
          <a:avLst/>
        </a:prstGeom>
      </xdr:spPr>
    </xdr:pic>
    <xdr:clientData/>
  </xdr:twoCellAnchor>
  <xdr:twoCellAnchor editAs="oneCell">
    <xdr:from>
      <xdr:col>3</xdr:col>
      <xdr:colOff>670035</xdr:colOff>
      <xdr:row>0</xdr:row>
      <xdr:rowOff>282465</xdr:rowOff>
    </xdr:from>
    <xdr:to>
      <xdr:col>5</xdr:col>
      <xdr:colOff>284654</xdr:colOff>
      <xdr:row>9</xdr:row>
      <xdr:rowOff>229913</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stretch>
          <a:fillRect/>
        </a:stretch>
      </xdr:blipFill>
      <xdr:spPr>
        <a:xfrm>
          <a:off x="6463863" y="282465"/>
          <a:ext cx="3477171" cy="2607879"/>
        </a:xfrm>
        <a:prstGeom prst="rect">
          <a:avLst/>
        </a:prstGeom>
      </xdr:spPr>
    </xdr:pic>
    <xdr:clientData/>
  </xdr:twoCellAnchor>
  <xdr:twoCellAnchor editAs="oneCell">
    <xdr:from>
      <xdr:col>2</xdr:col>
      <xdr:colOff>0</xdr:colOff>
      <xdr:row>24</xdr:row>
      <xdr:rowOff>0</xdr:rowOff>
    </xdr:from>
    <xdr:to>
      <xdr:col>4</xdr:col>
      <xdr:colOff>710087</xdr:colOff>
      <xdr:row>35</xdr:row>
      <xdr:rowOff>177841</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3"/>
        <a:stretch>
          <a:fillRect/>
        </a:stretch>
      </xdr:blipFill>
      <xdr:spPr>
        <a:xfrm>
          <a:off x="3862552" y="7094483"/>
          <a:ext cx="4572638" cy="34294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2:D66"/>
  <sheetViews>
    <sheetView topLeftCell="A52" zoomScaleNormal="100" workbookViewId="0">
      <selection activeCell="C48" sqref="C48"/>
    </sheetView>
  </sheetViews>
  <sheetFormatPr defaultColWidth="8.85546875" defaultRowHeight="20.25" x14ac:dyDescent="0.3"/>
  <cols>
    <col min="1" max="4" width="33.85546875" style="34" customWidth="1"/>
    <col min="5" max="6" width="29.28515625" style="34" customWidth="1"/>
    <col min="7" max="16384" width="8.85546875" style="34"/>
  </cols>
  <sheetData>
    <row r="22" spans="1:4" ht="21" thickBot="1" x14ac:dyDescent="0.35"/>
    <row r="23" spans="1:4" ht="21" thickBot="1" x14ac:dyDescent="0.35">
      <c r="A23" s="133" t="s">
        <v>26</v>
      </c>
      <c r="B23" s="134"/>
      <c r="C23" s="133" t="s">
        <v>46</v>
      </c>
      <c r="D23" s="134"/>
    </row>
    <row r="24" spans="1:4" x14ac:dyDescent="0.3">
      <c r="A24" s="33" t="s">
        <v>47</v>
      </c>
      <c r="B24" s="35"/>
      <c r="C24" s="25" t="s">
        <v>29</v>
      </c>
      <c r="D24" s="35"/>
    </row>
    <row r="25" spans="1:4" x14ac:dyDescent="0.3">
      <c r="A25" s="25" t="s">
        <v>49</v>
      </c>
      <c r="B25" s="26">
        <v>150000</v>
      </c>
      <c r="C25" s="25" t="s">
        <v>57</v>
      </c>
      <c r="D25" s="26">
        <v>130000</v>
      </c>
    </row>
    <row r="26" spans="1:4" x14ac:dyDescent="0.3">
      <c r="A26" s="36" t="s">
        <v>48</v>
      </c>
      <c r="B26" s="26"/>
      <c r="C26" s="25"/>
      <c r="D26" s="26"/>
    </row>
    <row r="27" spans="1:4" x14ac:dyDescent="0.3">
      <c r="A27" s="25" t="s">
        <v>50</v>
      </c>
      <c r="B27" s="26">
        <v>120000</v>
      </c>
      <c r="C27" s="25" t="s">
        <v>52</v>
      </c>
      <c r="D27" s="26">
        <v>90000</v>
      </c>
    </row>
    <row r="28" spans="1:4" x14ac:dyDescent="0.3">
      <c r="A28" s="25" t="s">
        <v>51</v>
      </c>
      <c r="B28" s="26">
        <v>30000</v>
      </c>
      <c r="C28" s="25"/>
      <c r="D28" s="26"/>
    </row>
    <row r="29" spans="1:4" x14ac:dyDescent="0.3">
      <c r="A29" s="25"/>
      <c r="B29" s="26"/>
      <c r="C29" s="25" t="s">
        <v>53</v>
      </c>
      <c r="D29" s="26">
        <v>30000</v>
      </c>
    </row>
    <row r="30" spans="1:4" ht="21" thickBot="1" x14ac:dyDescent="0.35">
      <c r="A30" s="27"/>
      <c r="B30" s="28"/>
      <c r="C30" s="29" t="s">
        <v>54</v>
      </c>
      <c r="D30" s="30">
        <v>50000</v>
      </c>
    </row>
    <row r="31" spans="1:4" ht="21" thickBot="1" x14ac:dyDescent="0.35">
      <c r="A31" s="31" t="s">
        <v>55</v>
      </c>
      <c r="B31" s="32">
        <f>SUM(B25:B30)</f>
        <v>300000</v>
      </c>
      <c r="C31" s="31" t="s">
        <v>56</v>
      </c>
      <c r="D31" s="32">
        <f>SUM(D25:D30)</f>
        <v>300000</v>
      </c>
    </row>
    <row r="34" spans="1:4" ht="46.15" customHeight="1" thickBot="1" x14ac:dyDescent="0.35">
      <c r="A34" s="132" t="s">
        <v>58</v>
      </c>
      <c r="B34" s="132"/>
      <c r="C34" s="132"/>
      <c r="D34" s="132"/>
    </row>
    <row r="35" spans="1:4" ht="21" thickBot="1" x14ac:dyDescent="0.35">
      <c r="A35" s="133" t="s">
        <v>26</v>
      </c>
      <c r="B35" s="134"/>
      <c r="C35" s="133" t="s">
        <v>46</v>
      </c>
      <c r="D35" s="134"/>
    </row>
    <row r="36" spans="1:4" x14ac:dyDescent="0.3">
      <c r="A36" s="33" t="s">
        <v>47</v>
      </c>
      <c r="B36" s="49">
        <v>27300000</v>
      </c>
      <c r="C36" s="25" t="s">
        <v>88</v>
      </c>
      <c r="D36" s="49">
        <v>17300000</v>
      </c>
    </row>
    <row r="37" spans="1:4" x14ac:dyDescent="0.3">
      <c r="A37" s="25"/>
      <c r="B37" s="26"/>
      <c r="C37" s="25"/>
      <c r="D37" s="26"/>
    </row>
    <row r="38" spans="1:4" x14ac:dyDescent="0.3">
      <c r="A38" s="36"/>
      <c r="B38" s="26"/>
      <c r="C38" s="25" t="s">
        <v>30</v>
      </c>
      <c r="D38" s="26">
        <v>10000000</v>
      </c>
    </row>
    <row r="39" spans="1:4" x14ac:dyDescent="0.3">
      <c r="A39" s="25"/>
      <c r="B39" s="26"/>
      <c r="C39" s="25"/>
      <c r="D39" s="26"/>
    </row>
    <row r="40" spans="1:4" x14ac:dyDescent="0.3">
      <c r="A40" s="25"/>
      <c r="B40" s="26"/>
      <c r="C40" s="25"/>
      <c r="D40" s="26"/>
    </row>
    <row r="41" spans="1:4" x14ac:dyDescent="0.3">
      <c r="A41" s="25"/>
      <c r="B41" s="26"/>
      <c r="C41" s="25"/>
      <c r="D41" s="26"/>
    </row>
    <row r="42" spans="1:4" ht="21" thickBot="1" x14ac:dyDescent="0.35">
      <c r="A42" s="27"/>
      <c r="B42" s="28"/>
      <c r="C42" s="29"/>
      <c r="D42" s="30"/>
    </row>
    <row r="43" spans="1:4" ht="21" thickBot="1" x14ac:dyDescent="0.35">
      <c r="A43" s="50" t="s">
        <v>55</v>
      </c>
      <c r="B43" s="51">
        <f>SUM(B36:B42)</f>
        <v>27300000</v>
      </c>
      <c r="C43" s="52" t="s">
        <v>89</v>
      </c>
      <c r="D43" s="53">
        <f>D36+D38</f>
        <v>27300000</v>
      </c>
    </row>
    <row r="45" spans="1:4" ht="91.15" customHeight="1" thickBot="1" x14ac:dyDescent="0.35">
      <c r="A45" s="132" t="s">
        <v>59</v>
      </c>
      <c r="B45" s="132"/>
      <c r="C45" s="132"/>
      <c r="D45" s="132"/>
    </row>
    <row r="46" spans="1:4" ht="21" thickBot="1" x14ac:dyDescent="0.35">
      <c r="A46" s="133" t="s">
        <v>26</v>
      </c>
      <c r="B46" s="134"/>
      <c r="C46" s="133" t="s">
        <v>46</v>
      </c>
      <c r="D46" s="134"/>
    </row>
    <row r="47" spans="1:4" x14ac:dyDescent="0.3">
      <c r="A47" s="33"/>
      <c r="B47" s="35"/>
      <c r="C47" s="25"/>
      <c r="D47" s="35"/>
    </row>
    <row r="48" spans="1:4" x14ac:dyDescent="0.3">
      <c r="A48" s="25" t="s">
        <v>47</v>
      </c>
      <c r="B48" s="26">
        <f>21100000-16900000</f>
        <v>4200000</v>
      </c>
      <c r="C48" s="25" t="s">
        <v>88</v>
      </c>
      <c r="D48" s="26">
        <v>9200000</v>
      </c>
    </row>
    <row r="49" spans="1:4" x14ac:dyDescent="0.3">
      <c r="A49" s="36"/>
      <c r="B49" s="26"/>
      <c r="C49" s="25"/>
      <c r="D49" s="26"/>
    </row>
    <row r="50" spans="1:4" x14ac:dyDescent="0.3">
      <c r="A50" s="25" t="s">
        <v>48</v>
      </c>
      <c r="B50" s="26">
        <v>16900000</v>
      </c>
      <c r="C50" s="25" t="s">
        <v>90</v>
      </c>
      <c r="D50" s="26">
        <v>3600000</v>
      </c>
    </row>
    <row r="51" spans="1:4" x14ac:dyDescent="0.3">
      <c r="A51" s="25"/>
      <c r="B51" s="26"/>
      <c r="C51" s="25" t="s">
        <v>91</v>
      </c>
      <c r="D51" s="26">
        <v>8300000</v>
      </c>
    </row>
    <row r="52" spans="1:4" x14ac:dyDescent="0.3">
      <c r="A52" s="25"/>
      <c r="B52" s="26"/>
      <c r="C52" s="25"/>
      <c r="D52" s="26"/>
    </row>
    <row r="53" spans="1:4" ht="21" thickBot="1" x14ac:dyDescent="0.35">
      <c r="A53" s="27"/>
      <c r="B53" s="28"/>
      <c r="C53" s="29"/>
      <c r="D53" s="30"/>
    </row>
    <row r="54" spans="1:4" ht="21" thickBot="1" x14ac:dyDescent="0.35">
      <c r="A54" s="31" t="s">
        <v>55</v>
      </c>
      <c r="B54" s="32">
        <f>SUM(B48:B50)</f>
        <v>21100000</v>
      </c>
      <c r="C54" s="31" t="s">
        <v>92</v>
      </c>
      <c r="D54" s="32">
        <f>SUM(D48:D51)</f>
        <v>21100000</v>
      </c>
    </row>
    <row r="57" spans="1:4" ht="61.15" customHeight="1" thickBot="1" x14ac:dyDescent="0.35">
      <c r="A57" s="132" t="s">
        <v>60</v>
      </c>
      <c r="B57" s="132"/>
      <c r="C57" s="132"/>
      <c r="D57" s="132"/>
    </row>
    <row r="58" spans="1:4" ht="21" thickBot="1" x14ac:dyDescent="0.35">
      <c r="A58" s="133" t="s">
        <v>26</v>
      </c>
      <c r="B58" s="134"/>
      <c r="C58" s="133" t="s">
        <v>46</v>
      </c>
      <c r="D58" s="134"/>
    </row>
    <row r="59" spans="1:4" x14ac:dyDescent="0.3">
      <c r="A59" s="33"/>
      <c r="B59" s="35"/>
      <c r="C59" s="25"/>
      <c r="D59" s="35"/>
    </row>
    <row r="60" spans="1:4" x14ac:dyDescent="0.3">
      <c r="A60" s="25" t="s">
        <v>47</v>
      </c>
      <c r="B60" s="26">
        <v>2700000</v>
      </c>
      <c r="C60" s="25" t="s">
        <v>88</v>
      </c>
      <c r="D60" s="26">
        <v>2400000</v>
      </c>
    </row>
    <row r="61" spans="1:4" x14ac:dyDescent="0.3">
      <c r="A61" s="36"/>
      <c r="B61" s="26"/>
      <c r="C61" s="25"/>
      <c r="D61" s="26"/>
    </row>
    <row r="62" spans="1:4" x14ac:dyDescent="0.3">
      <c r="A62" s="25" t="s">
        <v>48</v>
      </c>
      <c r="B62" s="26">
        <v>4000000</v>
      </c>
      <c r="C62" s="25" t="s">
        <v>90</v>
      </c>
      <c r="D62" s="26">
        <v>500000</v>
      </c>
    </row>
    <row r="63" spans="1:4" x14ac:dyDescent="0.3">
      <c r="A63" s="25"/>
      <c r="B63" s="26"/>
      <c r="C63" s="25" t="s">
        <v>91</v>
      </c>
      <c r="D63" s="26">
        <v>3800000</v>
      </c>
    </row>
    <row r="64" spans="1:4" x14ac:dyDescent="0.3">
      <c r="A64" s="25"/>
      <c r="B64" s="26"/>
      <c r="C64" s="25"/>
      <c r="D64" s="26"/>
    </row>
    <row r="65" spans="1:4" ht="21" thickBot="1" x14ac:dyDescent="0.35">
      <c r="A65" s="27"/>
      <c r="B65" s="28"/>
      <c r="C65" s="29"/>
      <c r="D65" s="30"/>
    </row>
    <row r="66" spans="1:4" ht="21" thickBot="1" x14ac:dyDescent="0.35">
      <c r="A66" s="31" t="s">
        <v>55</v>
      </c>
      <c r="B66" s="32">
        <f>SUM(B60:B63)</f>
        <v>6700000</v>
      </c>
      <c r="C66" s="31" t="s">
        <v>92</v>
      </c>
      <c r="D66" s="32">
        <f>SUM(D60:D64)</f>
        <v>6700000</v>
      </c>
    </row>
  </sheetData>
  <mergeCells count="11">
    <mergeCell ref="A46:B46"/>
    <mergeCell ref="C46:D46"/>
    <mergeCell ref="A57:D57"/>
    <mergeCell ref="A58:B58"/>
    <mergeCell ref="C58:D58"/>
    <mergeCell ref="A45:D45"/>
    <mergeCell ref="A23:B23"/>
    <mergeCell ref="C23:D23"/>
    <mergeCell ref="A34:D34"/>
    <mergeCell ref="A35:B35"/>
    <mergeCell ref="C35:D35"/>
  </mergeCells>
  <pageMargins left="0.7" right="0.7" top="0.75" bottom="0.75" header="0.3" footer="0.3"/>
  <pageSetup paperSize="9" orientation="portrait" horizontalDpi="360" verticalDpi="36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8"/>
  <sheetViews>
    <sheetView workbookViewId="0">
      <selection activeCell="G17" sqref="G17"/>
    </sheetView>
  </sheetViews>
  <sheetFormatPr defaultColWidth="9" defaultRowHeight="15.75" x14ac:dyDescent="0.25"/>
  <cols>
    <col min="1" max="1" width="18" style="75" customWidth="1"/>
    <col min="2" max="2" width="9.140625" style="75" customWidth="1"/>
    <col min="3" max="3" width="3.28515625" style="75" customWidth="1"/>
    <col min="4" max="4" width="9.140625" style="75" customWidth="1"/>
    <col min="5" max="5" width="3.28515625" style="75" customWidth="1"/>
    <col min="6" max="6" width="9.140625" style="75" customWidth="1"/>
    <col min="7" max="7" width="4.28515625" style="75" customWidth="1"/>
    <col min="8" max="8" width="9" style="75"/>
    <col min="9" max="9" width="3.28515625" style="75" customWidth="1"/>
    <col min="10" max="10" width="9.140625" style="75" bestFit="1" customWidth="1"/>
    <col min="11" max="11" width="3.28515625" style="75" customWidth="1"/>
    <col min="12" max="12" width="9.140625" style="75" customWidth="1"/>
    <col min="13" max="13" width="3.28515625" style="75" customWidth="1"/>
    <col min="14" max="14" width="9.140625" style="75" bestFit="1" customWidth="1"/>
    <col min="15" max="15" width="3.28515625" style="75" customWidth="1"/>
    <col min="16" max="18" width="9" style="75"/>
    <col min="19" max="19" width="14.28515625" style="75" customWidth="1"/>
    <col min="20" max="20" width="27" style="75" customWidth="1"/>
    <col min="21" max="38" width="9.42578125" style="75" customWidth="1"/>
    <col min="39" max="250" width="9" style="75"/>
    <col min="251" max="251" width="18" style="75" customWidth="1"/>
    <col min="252" max="252" width="10.7109375" style="75" bestFit="1" customWidth="1"/>
    <col min="253" max="253" width="3.7109375" style="75" customWidth="1"/>
    <col min="254" max="254" width="10.85546875" style="75" bestFit="1" customWidth="1"/>
    <col min="255" max="255" width="2.42578125" style="75" customWidth="1"/>
    <col min="256" max="256" width="9.140625" style="75" bestFit="1" customWidth="1"/>
    <col min="257" max="257" width="3.7109375" style="75" customWidth="1"/>
    <col min="258" max="258" width="9" style="75"/>
    <col min="259" max="259" width="3.42578125" style="75" customWidth="1"/>
    <col min="260" max="260" width="9.140625" style="75" bestFit="1" customWidth="1"/>
    <col min="261" max="261" width="2.85546875" style="75" customWidth="1"/>
    <col min="262" max="262" width="9" style="75"/>
    <col min="263" max="263" width="4.28515625" style="75" customWidth="1"/>
    <col min="264" max="264" width="9.140625" style="75" bestFit="1" customWidth="1"/>
    <col min="265" max="265" width="4.140625" style="75" customWidth="1"/>
    <col min="266" max="266" width="9" style="75"/>
    <col min="267" max="267" width="9.140625" style="75" bestFit="1" customWidth="1"/>
    <col min="268" max="268" width="24.140625" style="75" bestFit="1" customWidth="1"/>
    <col min="269" max="269" width="9" style="75"/>
    <col min="270" max="270" width="9.140625" style="75" bestFit="1" customWidth="1"/>
    <col min="271" max="506" width="9" style="75"/>
    <col min="507" max="507" width="18" style="75" customWidth="1"/>
    <col min="508" max="508" width="10.7109375" style="75" bestFit="1" customWidth="1"/>
    <col min="509" max="509" width="3.7109375" style="75" customWidth="1"/>
    <col min="510" max="510" width="10.85546875" style="75" bestFit="1" customWidth="1"/>
    <col min="511" max="511" width="2.42578125" style="75" customWidth="1"/>
    <col min="512" max="512" width="9.140625" style="75" bestFit="1" customWidth="1"/>
    <col min="513" max="513" width="3.7109375" style="75" customWidth="1"/>
    <col min="514" max="514" width="9" style="75"/>
    <col min="515" max="515" width="3.42578125" style="75" customWidth="1"/>
    <col min="516" max="516" width="9.140625" style="75" bestFit="1" customWidth="1"/>
    <col min="517" max="517" width="2.85546875" style="75" customWidth="1"/>
    <col min="518" max="518" width="9" style="75"/>
    <col min="519" max="519" width="4.28515625" style="75" customWidth="1"/>
    <col min="520" max="520" width="9.140625" style="75" bestFit="1" customWidth="1"/>
    <col min="521" max="521" width="4.140625" style="75" customWidth="1"/>
    <col min="522" max="522" width="9" style="75"/>
    <col min="523" max="523" width="9.140625" style="75" bestFit="1" customWidth="1"/>
    <col min="524" max="524" width="24.140625" style="75" bestFit="1" customWidth="1"/>
    <col min="525" max="525" width="9" style="75"/>
    <col min="526" max="526" width="9.140625" style="75" bestFit="1" customWidth="1"/>
    <col min="527" max="762" width="9" style="75"/>
    <col min="763" max="763" width="18" style="75" customWidth="1"/>
    <col min="764" max="764" width="10.7109375" style="75" bestFit="1" customWidth="1"/>
    <col min="765" max="765" width="3.7109375" style="75" customWidth="1"/>
    <col min="766" max="766" width="10.85546875" style="75" bestFit="1" customWidth="1"/>
    <col min="767" max="767" width="2.42578125" style="75" customWidth="1"/>
    <col min="768" max="768" width="9.140625" style="75" bestFit="1" customWidth="1"/>
    <col min="769" max="769" width="3.7109375" style="75" customWidth="1"/>
    <col min="770" max="770" width="9" style="75"/>
    <col min="771" max="771" width="3.42578125" style="75" customWidth="1"/>
    <col min="772" max="772" width="9.140625" style="75" bestFit="1" customWidth="1"/>
    <col min="773" max="773" width="2.85546875" style="75" customWidth="1"/>
    <col min="774" max="774" width="9" style="75"/>
    <col min="775" max="775" width="4.28515625" style="75" customWidth="1"/>
    <col min="776" max="776" width="9.140625" style="75" bestFit="1" customWidth="1"/>
    <col min="777" max="777" width="4.140625" style="75" customWidth="1"/>
    <col min="778" max="778" width="9" style="75"/>
    <col min="779" max="779" width="9.140625" style="75" bestFit="1" customWidth="1"/>
    <col min="780" max="780" width="24.140625" style="75" bestFit="1" customWidth="1"/>
    <col min="781" max="781" width="9" style="75"/>
    <col min="782" max="782" width="9.140625" style="75" bestFit="1" customWidth="1"/>
    <col min="783" max="1018" width="9" style="75"/>
    <col min="1019" max="1019" width="18" style="75" customWidth="1"/>
    <col min="1020" max="1020" width="10.7109375" style="75" bestFit="1" customWidth="1"/>
    <col min="1021" max="1021" width="3.7109375" style="75" customWidth="1"/>
    <col min="1022" max="1022" width="10.85546875" style="75" bestFit="1" customWidth="1"/>
    <col min="1023" max="1023" width="2.42578125" style="75" customWidth="1"/>
    <col min="1024" max="1024" width="9.140625" style="75" bestFit="1" customWidth="1"/>
    <col min="1025" max="1025" width="3.7109375" style="75" customWidth="1"/>
    <col min="1026" max="1026" width="9" style="75"/>
    <col min="1027" max="1027" width="3.42578125" style="75" customWidth="1"/>
    <col min="1028" max="1028" width="9.140625" style="75" bestFit="1" customWidth="1"/>
    <col min="1029" max="1029" width="2.85546875" style="75" customWidth="1"/>
    <col min="1030" max="1030" width="9" style="75"/>
    <col min="1031" max="1031" width="4.28515625" style="75" customWidth="1"/>
    <col min="1032" max="1032" width="9.140625" style="75" bestFit="1" customWidth="1"/>
    <col min="1033" max="1033" width="4.140625" style="75" customWidth="1"/>
    <col min="1034" max="1034" width="9" style="75"/>
    <col min="1035" max="1035" width="9.140625" style="75" bestFit="1" customWidth="1"/>
    <col min="1036" max="1036" width="24.140625" style="75" bestFit="1" customWidth="1"/>
    <col min="1037" max="1037" width="9" style="75"/>
    <col min="1038" max="1038" width="9.140625" style="75" bestFit="1" customWidth="1"/>
    <col min="1039" max="1274" width="9" style="75"/>
    <col min="1275" max="1275" width="18" style="75" customWidth="1"/>
    <col min="1276" max="1276" width="10.7109375" style="75" bestFit="1" customWidth="1"/>
    <col min="1277" max="1277" width="3.7109375" style="75" customWidth="1"/>
    <col min="1278" max="1278" width="10.85546875" style="75" bestFit="1" customWidth="1"/>
    <col min="1279" max="1279" width="2.42578125" style="75" customWidth="1"/>
    <col min="1280" max="1280" width="9.140625" style="75" bestFit="1" customWidth="1"/>
    <col min="1281" max="1281" width="3.7109375" style="75" customWidth="1"/>
    <col min="1282" max="1282" width="9" style="75"/>
    <col min="1283" max="1283" width="3.42578125" style="75" customWidth="1"/>
    <col min="1284" max="1284" width="9.140625" style="75" bestFit="1" customWidth="1"/>
    <col min="1285" max="1285" width="2.85546875" style="75" customWidth="1"/>
    <col min="1286" max="1286" width="9" style="75"/>
    <col min="1287" max="1287" width="4.28515625" style="75" customWidth="1"/>
    <col min="1288" max="1288" width="9.140625" style="75" bestFit="1" customWidth="1"/>
    <col min="1289" max="1289" width="4.140625" style="75" customWidth="1"/>
    <col min="1290" max="1290" width="9" style="75"/>
    <col min="1291" max="1291" width="9.140625" style="75" bestFit="1" customWidth="1"/>
    <col min="1292" max="1292" width="24.140625" style="75" bestFit="1" customWidth="1"/>
    <col min="1293" max="1293" width="9" style="75"/>
    <col min="1294" max="1294" width="9.140625" style="75" bestFit="1" customWidth="1"/>
    <col min="1295" max="1530" width="9" style="75"/>
    <col min="1531" max="1531" width="18" style="75" customWidth="1"/>
    <col min="1532" max="1532" width="10.7109375" style="75" bestFit="1" customWidth="1"/>
    <col min="1533" max="1533" width="3.7109375" style="75" customWidth="1"/>
    <col min="1534" max="1534" width="10.85546875" style="75" bestFit="1" customWidth="1"/>
    <col min="1535" max="1535" width="2.42578125" style="75" customWidth="1"/>
    <col min="1536" max="1536" width="9.140625" style="75" bestFit="1" customWidth="1"/>
    <col min="1537" max="1537" width="3.7109375" style="75" customWidth="1"/>
    <col min="1538" max="1538" width="9" style="75"/>
    <col min="1539" max="1539" width="3.42578125" style="75" customWidth="1"/>
    <col min="1540" max="1540" width="9.140625" style="75" bestFit="1" customWidth="1"/>
    <col min="1541" max="1541" width="2.85546875" style="75" customWidth="1"/>
    <col min="1542" max="1542" width="9" style="75"/>
    <col min="1543" max="1543" width="4.28515625" style="75" customWidth="1"/>
    <col min="1544" max="1544" width="9.140625" style="75" bestFit="1" customWidth="1"/>
    <col min="1545" max="1545" width="4.140625" style="75" customWidth="1"/>
    <col min="1546" max="1546" width="9" style="75"/>
    <col min="1547" max="1547" width="9.140625" style="75" bestFit="1" customWidth="1"/>
    <col min="1548" max="1548" width="24.140625" style="75" bestFit="1" customWidth="1"/>
    <col min="1549" max="1549" width="9" style="75"/>
    <col min="1550" max="1550" width="9.140625" style="75" bestFit="1" customWidth="1"/>
    <col min="1551" max="1786" width="9" style="75"/>
    <col min="1787" max="1787" width="18" style="75" customWidth="1"/>
    <col min="1788" max="1788" width="10.7109375" style="75" bestFit="1" customWidth="1"/>
    <col min="1789" max="1789" width="3.7109375" style="75" customWidth="1"/>
    <col min="1790" max="1790" width="10.85546875" style="75" bestFit="1" customWidth="1"/>
    <col min="1791" max="1791" width="2.42578125" style="75" customWidth="1"/>
    <col min="1792" max="1792" width="9.140625" style="75" bestFit="1" customWidth="1"/>
    <col min="1793" max="1793" width="3.7109375" style="75" customWidth="1"/>
    <col min="1794" max="1794" width="9" style="75"/>
    <col min="1795" max="1795" width="3.42578125" style="75" customWidth="1"/>
    <col min="1796" max="1796" width="9.140625" style="75" bestFit="1" customWidth="1"/>
    <col min="1797" max="1797" width="2.85546875" style="75" customWidth="1"/>
    <col min="1798" max="1798" width="9" style="75"/>
    <col min="1799" max="1799" width="4.28515625" style="75" customWidth="1"/>
    <col min="1800" max="1800" width="9.140625" style="75" bestFit="1" customWidth="1"/>
    <col min="1801" max="1801" width="4.140625" style="75" customWidth="1"/>
    <col min="1802" max="1802" width="9" style="75"/>
    <col min="1803" max="1803" width="9.140625" style="75" bestFit="1" customWidth="1"/>
    <col min="1804" max="1804" width="24.140625" style="75" bestFit="1" customWidth="1"/>
    <col min="1805" max="1805" width="9" style="75"/>
    <col min="1806" max="1806" width="9.140625" style="75" bestFit="1" customWidth="1"/>
    <col min="1807" max="2042" width="9" style="75"/>
    <col min="2043" max="2043" width="18" style="75" customWidth="1"/>
    <col min="2044" max="2044" width="10.7109375" style="75" bestFit="1" customWidth="1"/>
    <col min="2045" max="2045" width="3.7109375" style="75" customWidth="1"/>
    <col min="2046" max="2046" width="10.85546875" style="75" bestFit="1" customWidth="1"/>
    <col min="2047" max="2047" width="2.42578125" style="75" customWidth="1"/>
    <col min="2048" max="2048" width="9.140625" style="75" bestFit="1" customWidth="1"/>
    <col min="2049" max="2049" width="3.7109375" style="75" customWidth="1"/>
    <col min="2050" max="2050" width="9" style="75"/>
    <col min="2051" max="2051" width="3.42578125" style="75" customWidth="1"/>
    <col min="2052" max="2052" width="9.140625" style="75" bestFit="1" customWidth="1"/>
    <col min="2053" max="2053" width="2.85546875" style="75" customWidth="1"/>
    <col min="2054" max="2054" width="9" style="75"/>
    <col min="2055" max="2055" width="4.28515625" style="75" customWidth="1"/>
    <col min="2056" max="2056" width="9.140625" style="75" bestFit="1" customWidth="1"/>
    <col min="2057" max="2057" width="4.140625" style="75" customWidth="1"/>
    <col min="2058" max="2058" width="9" style="75"/>
    <col min="2059" max="2059" width="9.140625" style="75" bestFit="1" customWidth="1"/>
    <col min="2060" max="2060" width="24.140625" style="75" bestFit="1" customWidth="1"/>
    <col min="2061" max="2061" width="9" style="75"/>
    <col min="2062" max="2062" width="9.140625" style="75" bestFit="1" customWidth="1"/>
    <col min="2063" max="2298" width="9" style="75"/>
    <col min="2299" max="2299" width="18" style="75" customWidth="1"/>
    <col min="2300" max="2300" width="10.7109375" style="75" bestFit="1" customWidth="1"/>
    <col min="2301" max="2301" width="3.7109375" style="75" customWidth="1"/>
    <col min="2302" max="2302" width="10.85546875" style="75" bestFit="1" customWidth="1"/>
    <col min="2303" max="2303" width="2.42578125" style="75" customWidth="1"/>
    <col min="2304" max="2304" width="9.140625" style="75" bestFit="1" customWidth="1"/>
    <col min="2305" max="2305" width="3.7109375" style="75" customWidth="1"/>
    <col min="2306" max="2306" width="9" style="75"/>
    <col min="2307" max="2307" width="3.42578125" style="75" customWidth="1"/>
    <col min="2308" max="2308" width="9.140625" style="75" bestFit="1" customWidth="1"/>
    <col min="2309" max="2309" width="2.85546875" style="75" customWidth="1"/>
    <col min="2310" max="2310" width="9" style="75"/>
    <col min="2311" max="2311" width="4.28515625" style="75" customWidth="1"/>
    <col min="2312" max="2312" width="9.140625" style="75" bestFit="1" customWidth="1"/>
    <col min="2313" max="2313" width="4.140625" style="75" customWidth="1"/>
    <col min="2314" max="2314" width="9" style="75"/>
    <col min="2315" max="2315" width="9.140625" style="75" bestFit="1" customWidth="1"/>
    <col min="2316" max="2316" width="24.140625" style="75" bestFit="1" customWidth="1"/>
    <col min="2317" max="2317" width="9" style="75"/>
    <col min="2318" max="2318" width="9.140625" style="75" bestFit="1" customWidth="1"/>
    <col min="2319" max="2554" width="9" style="75"/>
    <col min="2555" max="2555" width="18" style="75" customWidth="1"/>
    <col min="2556" max="2556" width="10.7109375" style="75" bestFit="1" customWidth="1"/>
    <col min="2557" max="2557" width="3.7109375" style="75" customWidth="1"/>
    <col min="2558" max="2558" width="10.85546875" style="75" bestFit="1" customWidth="1"/>
    <col min="2559" max="2559" width="2.42578125" style="75" customWidth="1"/>
    <col min="2560" max="2560" width="9.140625" style="75" bestFit="1" customWidth="1"/>
    <col min="2561" max="2561" width="3.7109375" style="75" customWidth="1"/>
    <col min="2562" max="2562" width="9" style="75"/>
    <col min="2563" max="2563" width="3.42578125" style="75" customWidth="1"/>
    <col min="2564" max="2564" width="9.140625" style="75" bestFit="1" customWidth="1"/>
    <col min="2565" max="2565" width="2.85546875" style="75" customWidth="1"/>
    <col min="2566" max="2566" width="9" style="75"/>
    <col min="2567" max="2567" width="4.28515625" style="75" customWidth="1"/>
    <col min="2568" max="2568" width="9.140625" style="75" bestFit="1" customWidth="1"/>
    <col min="2569" max="2569" width="4.140625" style="75" customWidth="1"/>
    <col min="2570" max="2570" width="9" style="75"/>
    <col min="2571" max="2571" width="9.140625" style="75" bestFit="1" customWidth="1"/>
    <col min="2572" max="2572" width="24.140625" style="75" bestFit="1" customWidth="1"/>
    <col min="2573" max="2573" width="9" style="75"/>
    <col min="2574" max="2574" width="9.140625" style="75" bestFit="1" customWidth="1"/>
    <col min="2575" max="2810" width="9" style="75"/>
    <col min="2811" max="2811" width="18" style="75" customWidth="1"/>
    <col min="2812" max="2812" width="10.7109375" style="75" bestFit="1" customWidth="1"/>
    <col min="2813" max="2813" width="3.7109375" style="75" customWidth="1"/>
    <col min="2814" max="2814" width="10.85546875" style="75" bestFit="1" customWidth="1"/>
    <col min="2815" max="2815" width="2.42578125" style="75" customWidth="1"/>
    <col min="2816" max="2816" width="9.140625" style="75" bestFit="1" customWidth="1"/>
    <col min="2817" max="2817" width="3.7109375" style="75" customWidth="1"/>
    <col min="2818" max="2818" width="9" style="75"/>
    <col min="2819" max="2819" width="3.42578125" style="75" customWidth="1"/>
    <col min="2820" max="2820" width="9.140625" style="75" bestFit="1" customWidth="1"/>
    <col min="2821" max="2821" width="2.85546875" style="75" customWidth="1"/>
    <col min="2822" max="2822" width="9" style="75"/>
    <col min="2823" max="2823" width="4.28515625" style="75" customWidth="1"/>
    <col min="2824" max="2824" width="9.140625" style="75" bestFit="1" customWidth="1"/>
    <col min="2825" max="2825" width="4.140625" style="75" customWidth="1"/>
    <col min="2826" max="2826" width="9" style="75"/>
    <col min="2827" max="2827" width="9.140625" style="75" bestFit="1" customWidth="1"/>
    <col min="2828" max="2828" width="24.140625" style="75" bestFit="1" customWidth="1"/>
    <col min="2829" max="2829" width="9" style="75"/>
    <col min="2830" max="2830" width="9.140625" style="75" bestFit="1" customWidth="1"/>
    <col min="2831" max="3066" width="9" style="75"/>
    <col min="3067" max="3067" width="18" style="75" customWidth="1"/>
    <col min="3068" max="3068" width="10.7109375" style="75" bestFit="1" customWidth="1"/>
    <col min="3069" max="3069" width="3.7109375" style="75" customWidth="1"/>
    <col min="3070" max="3070" width="10.85546875" style="75" bestFit="1" customWidth="1"/>
    <col min="3071" max="3071" width="2.42578125" style="75" customWidth="1"/>
    <col min="3072" max="3072" width="9.140625" style="75" bestFit="1" customWidth="1"/>
    <col min="3073" max="3073" width="3.7109375" style="75" customWidth="1"/>
    <col min="3074" max="3074" width="9" style="75"/>
    <col min="3075" max="3075" width="3.42578125" style="75" customWidth="1"/>
    <col min="3076" max="3076" width="9.140625" style="75" bestFit="1" customWidth="1"/>
    <col min="3077" max="3077" width="2.85546875" style="75" customWidth="1"/>
    <col min="3078" max="3078" width="9" style="75"/>
    <col min="3079" max="3079" width="4.28515625" style="75" customWidth="1"/>
    <col min="3080" max="3080" width="9.140625" style="75" bestFit="1" customWidth="1"/>
    <col min="3081" max="3081" width="4.140625" style="75" customWidth="1"/>
    <col min="3082" max="3082" width="9" style="75"/>
    <col min="3083" max="3083" width="9.140625" style="75" bestFit="1" customWidth="1"/>
    <col min="3084" max="3084" width="24.140625" style="75" bestFit="1" customWidth="1"/>
    <col min="3085" max="3085" width="9" style="75"/>
    <col min="3086" max="3086" width="9.140625" style="75" bestFit="1" customWidth="1"/>
    <col min="3087" max="3322" width="9" style="75"/>
    <col min="3323" max="3323" width="18" style="75" customWidth="1"/>
    <col min="3324" max="3324" width="10.7109375" style="75" bestFit="1" customWidth="1"/>
    <col min="3325" max="3325" width="3.7109375" style="75" customWidth="1"/>
    <col min="3326" max="3326" width="10.85546875" style="75" bestFit="1" customWidth="1"/>
    <col min="3327" max="3327" width="2.42578125" style="75" customWidth="1"/>
    <col min="3328" max="3328" width="9.140625" style="75" bestFit="1" customWidth="1"/>
    <col min="3329" max="3329" width="3.7109375" style="75" customWidth="1"/>
    <col min="3330" max="3330" width="9" style="75"/>
    <col min="3331" max="3331" width="3.42578125" style="75" customWidth="1"/>
    <col min="3332" max="3332" width="9.140625" style="75" bestFit="1" customWidth="1"/>
    <col min="3333" max="3333" width="2.85546875" style="75" customWidth="1"/>
    <col min="3334" max="3334" width="9" style="75"/>
    <col min="3335" max="3335" width="4.28515625" style="75" customWidth="1"/>
    <col min="3336" max="3336" width="9.140625" style="75" bestFit="1" customWidth="1"/>
    <col min="3337" max="3337" width="4.140625" style="75" customWidth="1"/>
    <col min="3338" max="3338" width="9" style="75"/>
    <col min="3339" max="3339" width="9.140625" style="75" bestFit="1" customWidth="1"/>
    <col min="3340" max="3340" width="24.140625" style="75" bestFit="1" customWidth="1"/>
    <col min="3341" max="3341" width="9" style="75"/>
    <col min="3342" max="3342" width="9.140625" style="75" bestFit="1" customWidth="1"/>
    <col min="3343" max="3578" width="9" style="75"/>
    <col min="3579" max="3579" width="18" style="75" customWidth="1"/>
    <col min="3580" max="3580" width="10.7109375" style="75" bestFit="1" customWidth="1"/>
    <col min="3581" max="3581" width="3.7109375" style="75" customWidth="1"/>
    <col min="3582" max="3582" width="10.85546875" style="75" bestFit="1" customWidth="1"/>
    <col min="3583" max="3583" width="2.42578125" style="75" customWidth="1"/>
    <col min="3584" max="3584" width="9.140625" style="75" bestFit="1" customWidth="1"/>
    <col min="3585" max="3585" width="3.7109375" style="75" customWidth="1"/>
    <col min="3586" max="3586" width="9" style="75"/>
    <col min="3587" max="3587" width="3.42578125" style="75" customWidth="1"/>
    <col min="3588" max="3588" width="9.140625" style="75" bestFit="1" customWidth="1"/>
    <col min="3589" max="3589" width="2.85546875" style="75" customWidth="1"/>
    <col min="3590" max="3590" width="9" style="75"/>
    <col min="3591" max="3591" width="4.28515625" style="75" customWidth="1"/>
    <col min="3592" max="3592" width="9.140625" style="75" bestFit="1" customWidth="1"/>
    <col min="3593" max="3593" width="4.140625" style="75" customWidth="1"/>
    <col min="3594" max="3594" width="9" style="75"/>
    <col min="3595" max="3595" width="9.140625" style="75" bestFit="1" customWidth="1"/>
    <col min="3596" max="3596" width="24.140625" style="75" bestFit="1" customWidth="1"/>
    <col min="3597" max="3597" width="9" style="75"/>
    <col min="3598" max="3598" width="9.140625" style="75" bestFit="1" customWidth="1"/>
    <col min="3599" max="3834" width="9" style="75"/>
    <col min="3835" max="3835" width="18" style="75" customWidth="1"/>
    <col min="3836" max="3836" width="10.7109375" style="75" bestFit="1" customWidth="1"/>
    <col min="3837" max="3837" width="3.7109375" style="75" customWidth="1"/>
    <col min="3838" max="3838" width="10.85546875" style="75" bestFit="1" customWidth="1"/>
    <col min="3839" max="3839" width="2.42578125" style="75" customWidth="1"/>
    <col min="3840" max="3840" width="9.140625" style="75" bestFit="1" customWidth="1"/>
    <col min="3841" max="3841" width="3.7109375" style="75" customWidth="1"/>
    <col min="3842" max="3842" width="9" style="75"/>
    <col min="3843" max="3843" width="3.42578125" style="75" customWidth="1"/>
    <col min="3844" max="3844" width="9.140625" style="75" bestFit="1" customWidth="1"/>
    <col min="3845" max="3845" width="2.85546875" style="75" customWidth="1"/>
    <col min="3846" max="3846" width="9" style="75"/>
    <col min="3847" max="3847" width="4.28515625" style="75" customWidth="1"/>
    <col min="3848" max="3848" width="9.140625" style="75" bestFit="1" customWidth="1"/>
    <col min="3849" max="3849" width="4.140625" style="75" customWidth="1"/>
    <col min="3850" max="3850" width="9" style="75"/>
    <col min="3851" max="3851" width="9.140625" style="75" bestFit="1" customWidth="1"/>
    <col min="3852" max="3852" width="24.140625" style="75" bestFit="1" customWidth="1"/>
    <col min="3853" max="3853" width="9" style="75"/>
    <col min="3854" max="3854" width="9.140625" style="75" bestFit="1" customWidth="1"/>
    <col min="3855" max="4090" width="9" style="75"/>
    <col min="4091" max="4091" width="18" style="75" customWidth="1"/>
    <col min="4092" max="4092" width="10.7109375" style="75" bestFit="1" customWidth="1"/>
    <col min="4093" max="4093" width="3.7109375" style="75" customWidth="1"/>
    <col min="4094" max="4094" width="10.85546875" style="75" bestFit="1" customWidth="1"/>
    <col min="4095" max="4095" width="2.42578125" style="75" customWidth="1"/>
    <col min="4096" max="4096" width="9.140625" style="75" bestFit="1" customWidth="1"/>
    <col min="4097" max="4097" width="3.7109375" style="75" customWidth="1"/>
    <col min="4098" max="4098" width="9" style="75"/>
    <col min="4099" max="4099" width="3.42578125" style="75" customWidth="1"/>
    <col min="4100" max="4100" width="9.140625" style="75" bestFit="1" customWidth="1"/>
    <col min="4101" max="4101" width="2.85546875" style="75" customWidth="1"/>
    <col min="4102" max="4102" width="9" style="75"/>
    <col min="4103" max="4103" width="4.28515625" style="75" customWidth="1"/>
    <col min="4104" max="4104" width="9.140625" style="75" bestFit="1" customWidth="1"/>
    <col min="4105" max="4105" width="4.140625" style="75" customWidth="1"/>
    <col min="4106" max="4106" width="9" style="75"/>
    <col min="4107" max="4107" width="9.140625" style="75" bestFit="1" customWidth="1"/>
    <col min="4108" max="4108" width="24.140625" style="75" bestFit="1" customWidth="1"/>
    <col min="4109" max="4109" width="9" style="75"/>
    <col min="4110" max="4110" width="9.140625" style="75" bestFit="1" customWidth="1"/>
    <col min="4111" max="4346" width="9" style="75"/>
    <col min="4347" max="4347" width="18" style="75" customWidth="1"/>
    <col min="4348" max="4348" width="10.7109375" style="75" bestFit="1" customWidth="1"/>
    <col min="4349" max="4349" width="3.7109375" style="75" customWidth="1"/>
    <col min="4350" max="4350" width="10.85546875" style="75" bestFit="1" customWidth="1"/>
    <col min="4351" max="4351" width="2.42578125" style="75" customWidth="1"/>
    <col min="4352" max="4352" width="9.140625" style="75" bestFit="1" customWidth="1"/>
    <col min="4353" max="4353" width="3.7109375" style="75" customWidth="1"/>
    <col min="4354" max="4354" width="9" style="75"/>
    <col min="4355" max="4355" width="3.42578125" style="75" customWidth="1"/>
    <col min="4356" max="4356" width="9.140625" style="75" bestFit="1" customWidth="1"/>
    <col min="4357" max="4357" width="2.85546875" style="75" customWidth="1"/>
    <col min="4358" max="4358" width="9" style="75"/>
    <col min="4359" max="4359" width="4.28515625" style="75" customWidth="1"/>
    <col min="4360" max="4360" width="9.140625" style="75" bestFit="1" customWidth="1"/>
    <col min="4361" max="4361" width="4.140625" style="75" customWidth="1"/>
    <col min="4362" max="4362" width="9" style="75"/>
    <col min="4363" max="4363" width="9.140625" style="75" bestFit="1" customWidth="1"/>
    <col min="4364" max="4364" width="24.140625" style="75" bestFit="1" customWidth="1"/>
    <col min="4365" max="4365" width="9" style="75"/>
    <col min="4366" max="4366" width="9.140625" style="75" bestFit="1" customWidth="1"/>
    <col min="4367" max="4602" width="9" style="75"/>
    <col min="4603" max="4603" width="18" style="75" customWidth="1"/>
    <col min="4604" max="4604" width="10.7109375" style="75" bestFit="1" customWidth="1"/>
    <col min="4605" max="4605" width="3.7109375" style="75" customWidth="1"/>
    <col min="4606" max="4606" width="10.85546875" style="75" bestFit="1" customWidth="1"/>
    <col min="4607" max="4607" width="2.42578125" style="75" customWidth="1"/>
    <col min="4608" max="4608" width="9.140625" style="75" bestFit="1" customWidth="1"/>
    <col min="4609" max="4609" width="3.7109375" style="75" customWidth="1"/>
    <col min="4610" max="4610" width="9" style="75"/>
    <col min="4611" max="4611" width="3.42578125" style="75" customWidth="1"/>
    <col min="4612" max="4612" width="9.140625" style="75" bestFit="1" customWidth="1"/>
    <col min="4613" max="4613" width="2.85546875" style="75" customWidth="1"/>
    <col min="4614" max="4614" width="9" style="75"/>
    <col min="4615" max="4615" width="4.28515625" style="75" customWidth="1"/>
    <col min="4616" max="4616" width="9.140625" style="75" bestFit="1" customWidth="1"/>
    <col min="4617" max="4617" width="4.140625" style="75" customWidth="1"/>
    <col min="4618" max="4618" width="9" style="75"/>
    <col min="4619" max="4619" width="9.140625" style="75" bestFit="1" customWidth="1"/>
    <col min="4620" max="4620" width="24.140625" style="75" bestFit="1" customWidth="1"/>
    <col min="4621" max="4621" width="9" style="75"/>
    <col min="4622" max="4622" width="9.140625" style="75" bestFit="1" customWidth="1"/>
    <col min="4623" max="4858" width="9" style="75"/>
    <col min="4859" max="4859" width="18" style="75" customWidth="1"/>
    <col min="4860" max="4860" width="10.7109375" style="75" bestFit="1" customWidth="1"/>
    <col min="4861" max="4861" width="3.7109375" style="75" customWidth="1"/>
    <col min="4862" max="4862" width="10.85546875" style="75" bestFit="1" customWidth="1"/>
    <col min="4863" max="4863" width="2.42578125" style="75" customWidth="1"/>
    <col min="4864" max="4864" width="9.140625" style="75" bestFit="1" customWidth="1"/>
    <col min="4865" max="4865" width="3.7109375" style="75" customWidth="1"/>
    <col min="4866" max="4866" width="9" style="75"/>
    <col min="4867" max="4867" width="3.42578125" style="75" customWidth="1"/>
    <col min="4868" max="4868" width="9.140625" style="75" bestFit="1" customWidth="1"/>
    <col min="4869" max="4869" width="2.85546875" style="75" customWidth="1"/>
    <col min="4870" max="4870" width="9" style="75"/>
    <col min="4871" max="4871" width="4.28515625" style="75" customWidth="1"/>
    <col min="4872" max="4872" width="9.140625" style="75" bestFit="1" customWidth="1"/>
    <col min="4873" max="4873" width="4.140625" style="75" customWidth="1"/>
    <col min="4874" max="4874" width="9" style="75"/>
    <col min="4875" max="4875" width="9.140625" style="75" bestFit="1" customWidth="1"/>
    <col min="4876" max="4876" width="24.140625" style="75" bestFit="1" customWidth="1"/>
    <col min="4877" max="4877" width="9" style="75"/>
    <col min="4878" max="4878" width="9.140625" style="75" bestFit="1" customWidth="1"/>
    <col min="4879" max="5114" width="9" style="75"/>
    <col min="5115" max="5115" width="18" style="75" customWidth="1"/>
    <col min="5116" max="5116" width="10.7109375" style="75" bestFit="1" customWidth="1"/>
    <col min="5117" max="5117" width="3.7109375" style="75" customWidth="1"/>
    <col min="5118" max="5118" width="10.85546875" style="75" bestFit="1" customWidth="1"/>
    <col min="5119" max="5119" width="2.42578125" style="75" customWidth="1"/>
    <col min="5120" max="5120" width="9.140625" style="75" bestFit="1" customWidth="1"/>
    <col min="5121" max="5121" width="3.7109375" style="75" customWidth="1"/>
    <col min="5122" max="5122" width="9" style="75"/>
    <col min="5123" max="5123" width="3.42578125" style="75" customWidth="1"/>
    <col min="5124" max="5124" width="9.140625" style="75" bestFit="1" customWidth="1"/>
    <col min="5125" max="5125" width="2.85546875" style="75" customWidth="1"/>
    <col min="5126" max="5126" width="9" style="75"/>
    <col min="5127" max="5127" width="4.28515625" style="75" customWidth="1"/>
    <col min="5128" max="5128" width="9.140625" style="75" bestFit="1" customWidth="1"/>
    <col min="5129" max="5129" width="4.140625" style="75" customWidth="1"/>
    <col min="5130" max="5130" width="9" style="75"/>
    <col min="5131" max="5131" width="9.140625" style="75" bestFit="1" customWidth="1"/>
    <col min="5132" max="5132" width="24.140625" style="75" bestFit="1" customWidth="1"/>
    <col min="5133" max="5133" width="9" style="75"/>
    <col min="5134" max="5134" width="9.140625" style="75" bestFit="1" customWidth="1"/>
    <col min="5135" max="5370" width="9" style="75"/>
    <col min="5371" max="5371" width="18" style="75" customWidth="1"/>
    <col min="5372" max="5372" width="10.7109375" style="75" bestFit="1" customWidth="1"/>
    <col min="5373" max="5373" width="3.7109375" style="75" customWidth="1"/>
    <col min="5374" max="5374" width="10.85546875" style="75" bestFit="1" customWidth="1"/>
    <col min="5375" max="5375" width="2.42578125" style="75" customWidth="1"/>
    <col min="5376" max="5376" width="9.140625" style="75" bestFit="1" customWidth="1"/>
    <col min="5377" max="5377" width="3.7109375" style="75" customWidth="1"/>
    <col min="5378" max="5378" width="9" style="75"/>
    <col min="5379" max="5379" width="3.42578125" style="75" customWidth="1"/>
    <col min="5380" max="5380" width="9.140625" style="75" bestFit="1" customWidth="1"/>
    <col min="5381" max="5381" width="2.85546875" style="75" customWidth="1"/>
    <col min="5382" max="5382" width="9" style="75"/>
    <col min="5383" max="5383" width="4.28515625" style="75" customWidth="1"/>
    <col min="5384" max="5384" width="9.140625" style="75" bestFit="1" customWidth="1"/>
    <col min="5385" max="5385" width="4.140625" style="75" customWidth="1"/>
    <col min="5386" max="5386" width="9" style="75"/>
    <col min="5387" max="5387" width="9.140625" style="75" bestFit="1" customWidth="1"/>
    <col min="5388" max="5388" width="24.140625" style="75" bestFit="1" customWidth="1"/>
    <col min="5389" max="5389" width="9" style="75"/>
    <col min="5390" max="5390" width="9.140625" style="75" bestFit="1" customWidth="1"/>
    <col min="5391" max="5626" width="9" style="75"/>
    <col min="5627" max="5627" width="18" style="75" customWidth="1"/>
    <col min="5628" max="5628" width="10.7109375" style="75" bestFit="1" customWidth="1"/>
    <col min="5629" max="5629" width="3.7109375" style="75" customWidth="1"/>
    <col min="5630" max="5630" width="10.85546875" style="75" bestFit="1" customWidth="1"/>
    <col min="5631" max="5631" width="2.42578125" style="75" customWidth="1"/>
    <col min="5632" max="5632" width="9.140625" style="75" bestFit="1" customWidth="1"/>
    <col min="5633" max="5633" width="3.7109375" style="75" customWidth="1"/>
    <col min="5634" max="5634" width="9" style="75"/>
    <col min="5635" max="5635" width="3.42578125" style="75" customWidth="1"/>
    <col min="5636" max="5636" width="9.140625" style="75" bestFit="1" customWidth="1"/>
    <col min="5637" max="5637" width="2.85546875" style="75" customWidth="1"/>
    <col min="5638" max="5638" width="9" style="75"/>
    <col min="5639" max="5639" width="4.28515625" style="75" customWidth="1"/>
    <col min="5640" max="5640" width="9.140625" style="75" bestFit="1" customWidth="1"/>
    <col min="5641" max="5641" width="4.140625" style="75" customWidth="1"/>
    <col min="5642" max="5642" width="9" style="75"/>
    <col min="5643" max="5643" width="9.140625" style="75" bestFit="1" customWidth="1"/>
    <col min="5644" max="5644" width="24.140625" style="75" bestFit="1" customWidth="1"/>
    <col min="5645" max="5645" width="9" style="75"/>
    <col min="5646" max="5646" width="9.140625" style="75" bestFit="1" customWidth="1"/>
    <col min="5647" max="5882" width="9" style="75"/>
    <col min="5883" max="5883" width="18" style="75" customWidth="1"/>
    <col min="5884" max="5884" width="10.7109375" style="75" bestFit="1" customWidth="1"/>
    <col min="5885" max="5885" width="3.7109375" style="75" customWidth="1"/>
    <col min="5886" max="5886" width="10.85546875" style="75" bestFit="1" customWidth="1"/>
    <col min="5887" max="5887" width="2.42578125" style="75" customWidth="1"/>
    <col min="5888" max="5888" width="9.140625" style="75" bestFit="1" customWidth="1"/>
    <col min="5889" max="5889" width="3.7109375" style="75" customWidth="1"/>
    <col min="5890" max="5890" width="9" style="75"/>
    <col min="5891" max="5891" width="3.42578125" style="75" customWidth="1"/>
    <col min="5892" max="5892" width="9.140625" style="75" bestFit="1" customWidth="1"/>
    <col min="5893" max="5893" width="2.85546875" style="75" customWidth="1"/>
    <col min="5894" max="5894" width="9" style="75"/>
    <col min="5895" max="5895" width="4.28515625" style="75" customWidth="1"/>
    <col min="5896" max="5896" width="9.140625" style="75" bestFit="1" customWidth="1"/>
    <col min="5897" max="5897" width="4.140625" style="75" customWidth="1"/>
    <col min="5898" max="5898" width="9" style="75"/>
    <col min="5899" max="5899" width="9.140625" style="75" bestFit="1" customWidth="1"/>
    <col min="5900" max="5900" width="24.140625" style="75" bestFit="1" customWidth="1"/>
    <col min="5901" max="5901" width="9" style="75"/>
    <col min="5902" max="5902" width="9.140625" style="75" bestFit="1" customWidth="1"/>
    <col min="5903" max="6138" width="9" style="75"/>
    <col min="6139" max="6139" width="18" style="75" customWidth="1"/>
    <col min="6140" max="6140" width="10.7109375" style="75" bestFit="1" customWidth="1"/>
    <col min="6141" max="6141" width="3.7109375" style="75" customWidth="1"/>
    <col min="6142" max="6142" width="10.85546875" style="75" bestFit="1" customWidth="1"/>
    <col min="6143" max="6143" width="2.42578125" style="75" customWidth="1"/>
    <col min="6144" max="6144" width="9.140625" style="75" bestFit="1" customWidth="1"/>
    <col min="6145" max="6145" width="3.7109375" style="75" customWidth="1"/>
    <col min="6146" max="6146" width="9" style="75"/>
    <col min="6147" max="6147" width="3.42578125" style="75" customWidth="1"/>
    <col min="6148" max="6148" width="9.140625" style="75" bestFit="1" customWidth="1"/>
    <col min="6149" max="6149" width="2.85546875" style="75" customWidth="1"/>
    <col min="6150" max="6150" width="9" style="75"/>
    <col min="6151" max="6151" width="4.28515625" style="75" customWidth="1"/>
    <col min="6152" max="6152" width="9.140625" style="75" bestFit="1" customWidth="1"/>
    <col min="6153" max="6153" width="4.140625" style="75" customWidth="1"/>
    <col min="6154" max="6154" width="9" style="75"/>
    <col min="6155" max="6155" width="9.140625" style="75" bestFit="1" customWidth="1"/>
    <col min="6156" max="6156" width="24.140625" style="75" bestFit="1" customWidth="1"/>
    <col min="6157" max="6157" width="9" style="75"/>
    <col min="6158" max="6158" width="9.140625" style="75" bestFit="1" customWidth="1"/>
    <col min="6159" max="6394" width="9" style="75"/>
    <col min="6395" max="6395" width="18" style="75" customWidth="1"/>
    <col min="6396" max="6396" width="10.7109375" style="75" bestFit="1" customWidth="1"/>
    <col min="6397" max="6397" width="3.7109375" style="75" customWidth="1"/>
    <col min="6398" max="6398" width="10.85546875" style="75" bestFit="1" customWidth="1"/>
    <col min="6399" max="6399" width="2.42578125" style="75" customWidth="1"/>
    <col min="6400" max="6400" width="9.140625" style="75" bestFit="1" customWidth="1"/>
    <col min="6401" max="6401" width="3.7109375" style="75" customWidth="1"/>
    <col min="6402" max="6402" width="9" style="75"/>
    <col min="6403" max="6403" width="3.42578125" style="75" customWidth="1"/>
    <col min="6404" max="6404" width="9.140625" style="75" bestFit="1" customWidth="1"/>
    <col min="6405" max="6405" width="2.85546875" style="75" customWidth="1"/>
    <col min="6406" max="6406" width="9" style="75"/>
    <col min="6407" max="6407" width="4.28515625" style="75" customWidth="1"/>
    <col min="6408" max="6408" width="9.140625" style="75" bestFit="1" customWidth="1"/>
    <col min="6409" max="6409" width="4.140625" style="75" customWidth="1"/>
    <col min="6410" max="6410" width="9" style="75"/>
    <col min="6411" max="6411" width="9.140625" style="75" bestFit="1" customWidth="1"/>
    <col min="6412" max="6412" width="24.140625" style="75" bestFit="1" customWidth="1"/>
    <col min="6413" max="6413" width="9" style="75"/>
    <col min="6414" max="6414" width="9.140625" style="75" bestFit="1" customWidth="1"/>
    <col min="6415" max="6650" width="9" style="75"/>
    <col min="6651" max="6651" width="18" style="75" customWidth="1"/>
    <col min="6652" max="6652" width="10.7109375" style="75" bestFit="1" customWidth="1"/>
    <col min="6653" max="6653" width="3.7109375" style="75" customWidth="1"/>
    <col min="6654" max="6654" width="10.85546875" style="75" bestFit="1" customWidth="1"/>
    <col min="6655" max="6655" width="2.42578125" style="75" customWidth="1"/>
    <col min="6656" max="6656" width="9.140625" style="75" bestFit="1" customWidth="1"/>
    <col min="6657" max="6657" width="3.7109375" style="75" customWidth="1"/>
    <col min="6658" max="6658" width="9" style="75"/>
    <col min="6659" max="6659" width="3.42578125" style="75" customWidth="1"/>
    <col min="6660" max="6660" width="9.140625" style="75" bestFit="1" customWidth="1"/>
    <col min="6661" max="6661" width="2.85546875" style="75" customWidth="1"/>
    <col min="6662" max="6662" width="9" style="75"/>
    <col min="6663" max="6663" width="4.28515625" style="75" customWidth="1"/>
    <col min="6664" max="6664" width="9.140625" style="75" bestFit="1" customWidth="1"/>
    <col min="6665" max="6665" width="4.140625" style="75" customWidth="1"/>
    <col min="6666" max="6666" width="9" style="75"/>
    <col min="6667" max="6667" width="9.140625" style="75" bestFit="1" customWidth="1"/>
    <col min="6668" max="6668" width="24.140625" style="75" bestFit="1" customWidth="1"/>
    <col min="6669" max="6669" width="9" style="75"/>
    <col min="6670" max="6670" width="9.140625" style="75" bestFit="1" customWidth="1"/>
    <col min="6671" max="6906" width="9" style="75"/>
    <col min="6907" max="6907" width="18" style="75" customWidth="1"/>
    <col min="6908" max="6908" width="10.7109375" style="75" bestFit="1" customWidth="1"/>
    <col min="6909" max="6909" width="3.7109375" style="75" customWidth="1"/>
    <col min="6910" max="6910" width="10.85546875" style="75" bestFit="1" customWidth="1"/>
    <col min="6911" max="6911" width="2.42578125" style="75" customWidth="1"/>
    <col min="6912" max="6912" width="9.140625" style="75" bestFit="1" customWidth="1"/>
    <col min="6913" max="6913" width="3.7109375" style="75" customWidth="1"/>
    <col min="6914" max="6914" width="9" style="75"/>
    <col min="6915" max="6915" width="3.42578125" style="75" customWidth="1"/>
    <col min="6916" max="6916" width="9.140625" style="75" bestFit="1" customWidth="1"/>
    <col min="6917" max="6917" width="2.85546875" style="75" customWidth="1"/>
    <col min="6918" max="6918" width="9" style="75"/>
    <col min="6919" max="6919" width="4.28515625" style="75" customWidth="1"/>
    <col min="6920" max="6920" width="9.140625" style="75" bestFit="1" customWidth="1"/>
    <col min="6921" max="6921" width="4.140625" style="75" customWidth="1"/>
    <col min="6922" max="6922" width="9" style="75"/>
    <col min="6923" max="6923" width="9.140625" style="75" bestFit="1" customWidth="1"/>
    <col min="6924" max="6924" width="24.140625" style="75" bestFit="1" customWidth="1"/>
    <col min="6925" max="6925" width="9" style="75"/>
    <col min="6926" max="6926" width="9.140625" style="75" bestFit="1" customWidth="1"/>
    <col min="6927" max="7162" width="9" style="75"/>
    <col min="7163" max="7163" width="18" style="75" customWidth="1"/>
    <col min="7164" max="7164" width="10.7109375" style="75" bestFit="1" customWidth="1"/>
    <col min="7165" max="7165" width="3.7109375" style="75" customWidth="1"/>
    <col min="7166" max="7166" width="10.85546875" style="75" bestFit="1" customWidth="1"/>
    <col min="7167" max="7167" width="2.42578125" style="75" customWidth="1"/>
    <col min="7168" max="7168" width="9.140625" style="75" bestFit="1" customWidth="1"/>
    <col min="7169" max="7169" width="3.7109375" style="75" customWidth="1"/>
    <col min="7170" max="7170" width="9" style="75"/>
    <col min="7171" max="7171" width="3.42578125" style="75" customWidth="1"/>
    <col min="7172" max="7172" width="9.140625" style="75" bestFit="1" customWidth="1"/>
    <col min="7173" max="7173" width="2.85546875" style="75" customWidth="1"/>
    <col min="7174" max="7174" width="9" style="75"/>
    <col min="7175" max="7175" width="4.28515625" style="75" customWidth="1"/>
    <col min="7176" max="7176" width="9.140625" style="75" bestFit="1" customWidth="1"/>
    <col min="7177" max="7177" width="4.140625" style="75" customWidth="1"/>
    <col min="7178" max="7178" width="9" style="75"/>
    <col min="7179" max="7179" width="9.140625" style="75" bestFit="1" customWidth="1"/>
    <col min="7180" max="7180" width="24.140625" style="75" bestFit="1" customWidth="1"/>
    <col min="7181" max="7181" width="9" style="75"/>
    <col min="7182" max="7182" width="9.140625" style="75" bestFit="1" customWidth="1"/>
    <col min="7183" max="7418" width="9" style="75"/>
    <col min="7419" max="7419" width="18" style="75" customWidth="1"/>
    <col min="7420" max="7420" width="10.7109375" style="75" bestFit="1" customWidth="1"/>
    <col min="7421" max="7421" width="3.7109375" style="75" customWidth="1"/>
    <col min="7422" max="7422" width="10.85546875" style="75" bestFit="1" customWidth="1"/>
    <col min="7423" max="7423" width="2.42578125" style="75" customWidth="1"/>
    <col min="7424" max="7424" width="9.140625" style="75" bestFit="1" customWidth="1"/>
    <col min="7425" max="7425" width="3.7109375" style="75" customWidth="1"/>
    <col min="7426" max="7426" width="9" style="75"/>
    <col min="7427" max="7427" width="3.42578125" style="75" customWidth="1"/>
    <col min="7428" max="7428" width="9.140625" style="75" bestFit="1" customWidth="1"/>
    <col min="7429" max="7429" width="2.85546875" style="75" customWidth="1"/>
    <col min="7430" max="7430" width="9" style="75"/>
    <col min="7431" max="7431" width="4.28515625" style="75" customWidth="1"/>
    <col min="7432" max="7432" width="9.140625" style="75" bestFit="1" customWidth="1"/>
    <col min="7433" max="7433" width="4.140625" style="75" customWidth="1"/>
    <col min="7434" max="7434" width="9" style="75"/>
    <col min="7435" max="7435" width="9.140625" style="75" bestFit="1" customWidth="1"/>
    <col min="7436" max="7436" width="24.140625" style="75" bestFit="1" customWidth="1"/>
    <col min="7437" max="7437" width="9" style="75"/>
    <col min="7438" max="7438" width="9.140625" style="75" bestFit="1" customWidth="1"/>
    <col min="7439" max="7674" width="9" style="75"/>
    <col min="7675" max="7675" width="18" style="75" customWidth="1"/>
    <col min="7676" max="7676" width="10.7109375" style="75" bestFit="1" customWidth="1"/>
    <col min="7677" max="7677" width="3.7109375" style="75" customWidth="1"/>
    <col min="7678" max="7678" width="10.85546875" style="75" bestFit="1" customWidth="1"/>
    <col min="7679" max="7679" width="2.42578125" style="75" customWidth="1"/>
    <col min="7680" max="7680" width="9.140625" style="75" bestFit="1" customWidth="1"/>
    <col min="7681" max="7681" width="3.7109375" style="75" customWidth="1"/>
    <col min="7682" max="7682" width="9" style="75"/>
    <col min="7683" max="7683" width="3.42578125" style="75" customWidth="1"/>
    <col min="7684" max="7684" width="9.140625" style="75" bestFit="1" customWidth="1"/>
    <col min="7685" max="7685" width="2.85546875" style="75" customWidth="1"/>
    <col min="7686" max="7686" width="9" style="75"/>
    <col min="7687" max="7687" width="4.28515625" style="75" customWidth="1"/>
    <col min="7688" max="7688" width="9.140625" style="75" bestFit="1" customWidth="1"/>
    <col min="7689" max="7689" width="4.140625" style="75" customWidth="1"/>
    <col min="7690" max="7690" width="9" style="75"/>
    <col min="7691" max="7691" width="9.140625" style="75" bestFit="1" customWidth="1"/>
    <col min="7692" max="7692" width="24.140625" style="75" bestFit="1" customWidth="1"/>
    <col min="7693" max="7693" width="9" style="75"/>
    <col min="7694" max="7694" width="9.140625" style="75" bestFit="1" customWidth="1"/>
    <col min="7695" max="7930" width="9" style="75"/>
    <col min="7931" max="7931" width="18" style="75" customWidth="1"/>
    <col min="7932" max="7932" width="10.7109375" style="75" bestFit="1" customWidth="1"/>
    <col min="7933" max="7933" width="3.7109375" style="75" customWidth="1"/>
    <col min="7934" max="7934" width="10.85546875" style="75" bestFit="1" customWidth="1"/>
    <col min="7935" max="7935" width="2.42578125" style="75" customWidth="1"/>
    <col min="7936" max="7936" width="9.140625" style="75" bestFit="1" customWidth="1"/>
    <col min="7937" max="7937" width="3.7109375" style="75" customWidth="1"/>
    <col min="7938" max="7938" width="9" style="75"/>
    <col min="7939" max="7939" width="3.42578125" style="75" customWidth="1"/>
    <col min="7940" max="7940" width="9.140625" style="75" bestFit="1" customWidth="1"/>
    <col min="7941" max="7941" width="2.85546875" style="75" customWidth="1"/>
    <col min="7942" max="7942" width="9" style="75"/>
    <col min="7943" max="7943" width="4.28515625" style="75" customWidth="1"/>
    <col min="7944" max="7944" width="9.140625" style="75" bestFit="1" customWidth="1"/>
    <col min="7945" max="7945" width="4.140625" style="75" customWidth="1"/>
    <col min="7946" max="7946" width="9" style="75"/>
    <col min="7947" max="7947" width="9.140625" style="75" bestFit="1" customWidth="1"/>
    <col min="7948" max="7948" width="24.140625" style="75" bestFit="1" customWidth="1"/>
    <col min="7949" max="7949" width="9" style="75"/>
    <col min="7950" max="7950" width="9.140625" style="75" bestFit="1" customWidth="1"/>
    <col min="7951" max="8186" width="9" style="75"/>
    <col min="8187" max="8187" width="18" style="75" customWidth="1"/>
    <col min="8188" max="8188" width="10.7109375" style="75" bestFit="1" customWidth="1"/>
    <col min="8189" max="8189" width="3.7109375" style="75" customWidth="1"/>
    <col min="8190" max="8190" width="10.85546875" style="75" bestFit="1" customWidth="1"/>
    <col min="8191" max="8191" width="2.42578125" style="75" customWidth="1"/>
    <col min="8192" max="8192" width="9.140625" style="75" bestFit="1" customWidth="1"/>
    <col min="8193" max="8193" width="3.7109375" style="75" customWidth="1"/>
    <col min="8194" max="8194" width="9" style="75"/>
    <col min="8195" max="8195" width="3.42578125" style="75" customWidth="1"/>
    <col min="8196" max="8196" width="9.140625" style="75" bestFit="1" customWidth="1"/>
    <col min="8197" max="8197" width="2.85546875" style="75" customWidth="1"/>
    <col min="8198" max="8198" width="9" style="75"/>
    <col min="8199" max="8199" width="4.28515625" style="75" customWidth="1"/>
    <col min="8200" max="8200" width="9.140625" style="75" bestFit="1" customWidth="1"/>
    <col min="8201" max="8201" width="4.140625" style="75" customWidth="1"/>
    <col min="8202" max="8202" width="9" style="75"/>
    <col min="8203" max="8203" width="9.140625" style="75" bestFit="1" customWidth="1"/>
    <col min="8204" max="8204" width="24.140625" style="75" bestFit="1" customWidth="1"/>
    <col min="8205" max="8205" width="9" style="75"/>
    <col min="8206" max="8206" width="9.140625" style="75" bestFit="1" customWidth="1"/>
    <col min="8207" max="8442" width="9" style="75"/>
    <col min="8443" max="8443" width="18" style="75" customWidth="1"/>
    <col min="8444" max="8444" width="10.7109375" style="75" bestFit="1" customWidth="1"/>
    <col min="8445" max="8445" width="3.7109375" style="75" customWidth="1"/>
    <col min="8446" max="8446" width="10.85546875" style="75" bestFit="1" customWidth="1"/>
    <col min="8447" max="8447" width="2.42578125" style="75" customWidth="1"/>
    <col min="8448" max="8448" width="9.140625" style="75" bestFit="1" customWidth="1"/>
    <col min="8449" max="8449" width="3.7109375" style="75" customWidth="1"/>
    <col min="8450" max="8450" width="9" style="75"/>
    <col min="8451" max="8451" width="3.42578125" style="75" customWidth="1"/>
    <col min="8452" max="8452" width="9.140625" style="75" bestFit="1" customWidth="1"/>
    <col min="8453" max="8453" width="2.85546875" style="75" customWidth="1"/>
    <col min="8454" max="8454" width="9" style="75"/>
    <col min="8455" max="8455" width="4.28515625" style="75" customWidth="1"/>
    <col min="8456" max="8456" width="9.140625" style="75" bestFit="1" customWidth="1"/>
    <col min="8457" max="8457" width="4.140625" style="75" customWidth="1"/>
    <col min="8458" max="8458" width="9" style="75"/>
    <col min="8459" max="8459" width="9.140625" style="75" bestFit="1" customWidth="1"/>
    <col min="8460" max="8460" width="24.140625" style="75" bestFit="1" customWidth="1"/>
    <col min="8461" max="8461" width="9" style="75"/>
    <col min="8462" max="8462" width="9.140625" style="75" bestFit="1" customWidth="1"/>
    <col min="8463" max="8698" width="9" style="75"/>
    <col min="8699" max="8699" width="18" style="75" customWidth="1"/>
    <col min="8700" max="8700" width="10.7109375" style="75" bestFit="1" customWidth="1"/>
    <col min="8701" max="8701" width="3.7109375" style="75" customWidth="1"/>
    <col min="8702" max="8702" width="10.85546875" style="75" bestFit="1" customWidth="1"/>
    <col min="8703" max="8703" width="2.42578125" style="75" customWidth="1"/>
    <col min="8704" max="8704" width="9.140625" style="75" bestFit="1" customWidth="1"/>
    <col min="8705" max="8705" width="3.7109375" style="75" customWidth="1"/>
    <col min="8706" max="8706" width="9" style="75"/>
    <col min="8707" max="8707" width="3.42578125" style="75" customWidth="1"/>
    <col min="8708" max="8708" width="9.140625" style="75" bestFit="1" customWidth="1"/>
    <col min="8709" max="8709" width="2.85546875" style="75" customWidth="1"/>
    <col min="8710" max="8710" width="9" style="75"/>
    <col min="8711" max="8711" width="4.28515625" style="75" customWidth="1"/>
    <col min="8712" max="8712" width="9.140625" style="75" bestFit="1" customWidth="1"/>
    <col min="8713" max="8713" width="4.140625" style="75" customWidth="1"/>
    <col min="8714" max="8714" width="9" style="75"/>
    <col min="8715" max="8715" width="9.140625" style="75" bestFit="1" customWidth="1"/>
    <col min="8716" max="8716" width="24.140625" style="75" bestFit="1" customWidth="1"/>
    <col min="8717" max="8717" width="9" style="75"/>
    <col min="8718" max="8718" width="9.140625" style="75" bestFit="1" customWidth="1"/>
    <col min="8719" max="8954" width="9" style="75"/>
    <col min="8955" max="8955" width="18" style="75" customWidth="1"/>
    <col min="8956" max="8956" width="10.7109375" style="75" bestFit="1" customWidth="1"/>
    <col min="8957" max="8957" width="3.7109375" style="75" customWidth="1"/>
    <col min="8958" max="8958" width="10.85546875" style="75" bestFit="1" customWidth="1"/>
    <col min="8959" max="8959" width="2.42578125" style="75" customWidth="1"/>
    <col min="8960" max="8960" width="9.140625" style="75" bestFit="1" customWidth="1"/>
    <col min="8961" max="8961" width="3.7109375" style="75" customWidth="1"/>
    <col min="8962" max="8962" width="9" style="75"/>
    <col min="8963" max="8963" width="3.42578125" style="75" customWidth="1"/>
    <col min="8964" max="8964" width="9.140625" style="75" bestFit="1" customWidth="1"/>
    <col min="8965" max="8965" width="2.85546875" style="75" customWidth="1"/>
    <col min="8966" max="8966" width="9" style="75"/>
    <col min="8967" max="8967" width="4.28515625" style="75" customWidth="1"/>
    <col min="8968" max="8968" width="9.140625" style="75" bestFit="1" customWidth="1"/>
    <col min="8969" max="8969" width="4.140625" style="75" customWidth="1"/>
    <col min="8970" max="8970" width="9" style="75"/>
    <col min="8971" max="8971" width="9.140625" style="75" bestFit="1" customWidth="1"/>
    <col min="8972" max="8972" width="24.140625" style="75" bestFit="1" customWidth="1"/>
    <col min="8973" max="8973" width="9" style="75"/>
    <col min="8974" max="8974" width="9.140625" style="75" bestFit="1" customWidth="1"/>
    <col min="8975" max="9210" width="9" style="75"/>
    <col min="9211" max="9211" width="18" style="75" customWidth="1"/>
    <col min="9212" max="9212" width="10.7109375" style="75" bestFit="1" customWidth="1"/>
    <col min="9213" max="9213" width="3.7109375" style="75" customWidth="1"/>
    <col min="9214" max="9214" width="10.85546875" style="75" bestFit="1" customWidth="1"/>
    <col min="9215" max="9215" width="2.42578125" style="75" customWidth="1"/>
    <col min="9216" max="9216" width="9.140625" style="75" bestFit="1" customWidth="1"/>
    <col min="9217" max="9217" width="3.7109375" style="75" customWidth="1"/>
    <col min="9218" max="9218" width="9" style="75"/>
    <col min="9219" max="9219" width="3.42578125" style="75" customWidth="1"/>
    <col min="9220" max="9220" width="9.140625" style="75" bestFit="1" customWidth="1"/>
    <col min="9221" max="9221" width="2.85546875" style="75" customWidth="1"/>
    <col min="9222" max="9222" width="9" style="75"/>
    <col min="9223" max="9223" width="4.28515625" style="75" customWidth="1"/>
    <col min="9224" max="9224" width="9.140625" style="75" bestFit="1" customWidth="1"/>
    <col min="9225" max="9225" width="4.140625" style="75" customWidth="1"/>
    <col min="9226" max="9226" width="9" style="75"/>
    <col min="9227" max="9227" width="9.140625" style="75" bestFit="1" customWidth="1"/>
    <col min="9228" max="9228" width="24.140625" style="75" bestFit="1" customWidth="1"/>
    <col min="9229" max="9229" width="9" style="75"/>
    <col min="9230" max="9230" width="9.140625" style="75" bestFit="1" customWidth="1"/>
    <col min="9231" max="9466" width="9" style="75"/>
    <col min="9467" max="9467" width="18" style="75" customWidth="1"/>
    <col min="9468" max="9468" width="10.7109375" style="75" bestFit="1" customWidth="1"/>
    <col min="9469" max="9469" width="3.7109375" style="75" customWidth="1"/>
    <col min="9470" max="9470" width="10.85546875" style="75" bestFit="1" customWidth="1"/>
    <col min="9471" max="9471" width="2.42578125" style="75" customWidth="1"/>
    <col min="9472" max="9472" width="9.140625" style="75" bestFit="1" customWidth="1"/>
    <col min="9473" max="9473" width="3.7109375" style="75" customWidth="1"/>
    <col min="9474" max="9474" width="9" style="75"/>
    <col min="9475" max="9475" width="3.42578125" style="75" customWidth="1"/>
    <col min="9476" max="9476" width="9.140625" style="75" bestFit="1" customWidth="1"/>
    <col min="9477" max="9477" width="2.85546875" style="75" customWidth="1"/>
    <col min="9478" max="9478" width="9" style="75"/>
    <col min="9479" max="9479" width="4.28515625" style="75" customWidth="1"/>
    <col min="9480" max="9480" width="9.140625" style="75" bestFit="1" customWidth="1"/>
    <col min="9481" max="9481" width="4.140625" style="75" customWidth="1"/>
    <col min="9482" max="9482" width="9" style="75"/>
    <col min="9483" max="9483" width="9.140625" style="75" bestFit="1" customWidth="1"/>
    <col min="9484" max="9484" width="24.140625" style="75" bestFit="1" customWidth="1"/>
    <col min="9485" max="9485" width="9" style="75"/>
    <col min="9486" max="9486" width="9.140625" style="75" bestFit="1" customWidth="1"/>
    <col min="9487" max="9722" width="9" style="75"/>
    <col min="9723" max="9723" width="18" style="75" customWidth="1"/>
    <col min="9724" max="9724" width="10.7109375" style="75" bestFit="1" customWidth="1"/>
    <col min="9725" max="9725" width="3.7109375" style="75" customWidth="1"/>
    <col min="9726" max="9726" width="10.85546875" style="75" bestFit="1" customWidth="1"/>
    <col min="9727" max="9727" width="2.42578125" style="75" customWidth="1"/>
    <col min="9728" max="9728" width="9.140625" style="75" bestFit="1" customWidth="1"/>
    <col min="9729" max="9729" width="3.7109375" style="75" customWidth="1"/>
    <col min="9730" max="9730" width="9" style="75"/>
    <col min="9731" max="9731" width="3.42578125" style="75" customWidth="1"/>
    <col min="9732" max="9732" width="9.140625" style="75" bestFit="1" customWidth="1"/>
    <col min="9733" max="9733" width="2.85546875" style="75" customWidth="1"/>
    <col min="9734" max="9734" width="9" style="75"/>
    <col min="9735" max="9735" width="4.28515625" style="75" customWidth="1"/>
    <col min="9736" max="9736" width="9.140625" style="75" bestFit="1" customWidth="1"/>
    <col min="9737" max="9737" width="4.140625" style="75" customWidth="1"/>
    <col min="9738" max="9738" width="9" style="75"/>
    <col min="9739" max="9739" width="9.140625" style="75" bestFit="1" customWidth="1"/>
    <col min="9740" max="9740" width="24.140625" style="75" bestFit="1" customWidth="1"/>
    <col min="9741" max="9741" width="9" style="75"/>
    <col min="9742" max="9742" width="9.140625" style="75" bestFit="1" customWidth="1"/>
    <col min="9743" max="9978" width="9" style="75"/>
    <col min="9979" max="9979" width="18" style="75" customWidth="1"/>
    <col min="9980" max="9980" width="10.7109375" style="75" bestFit="1" customWidth="1"/>
    <col min="9981" max="9981" width="3.7109375" style="75" customWidth="1"/>
    <col min="9982" max="9982" width="10.85546875" style="75" bestFit="1" customWidth="1"/>
    <col min="9983" max="9983" width="2.42578125" style="75" customWidth="1"/>
    <col min="9984" max="9984" width="9.140625" style="75" bestFit="1" customWidth="1"/>
    <col min="9985" max="9985" width="3.7109375" style="75" customWidth="1"/>
    <col min="9986" max="9986" width="9" style="75"/>
    <col min="9987" max="9987" width="3.42578125" style="75" customWidth="1"/>
    <col min="9988" max="9988" width="9.140625" style="75" bestFit="1" customWidth="1"/>
    <col min="9989" max="9989" width="2.85546875" style="75" customWidth="1"/>
    <col min="9990" max="9990" width="9" style="75"/>
    <col min="9991" max="9991" width="4.28515625" style="75" customWidth="1"/>
    <col min="9992" max="9992" width="9.140625" style="75" bestFit="1" customWidth="1"/>
    <col min="9993" max="9993" width="4.140625" style="75" customWidth="1"/>
    <col min="9994" max="9994" width="9" style="75"/>
    <col min="9995" max="9995" width="9.140625" style="75" bestFit="1" customWidth="1"/>
    <col min="9996" max="9996" width="24.140625" style="75" bestFit="1" customWidth="1"/>
    <col min="9997" max="9997" width="9" style="75"/>
    <col min="9998" max="9998" width="9.140625" style="75" bestFit="1" customWidth="1"/>
    <col min="9999" max="10234" width="9" style="75"/>
    <col min="10235" max="10235" width="18" style="75" customWidth="1"/>
    <col min="10236" max="10236" width="10.7109375" style="75" bestFit="1" customWidth="1"/>
    <col min="10237" max="10237" width="3.7109375" style="75" customWidth="1"/>
    <col min="10238" max="10238" width="10.85546875" style="75" bestFit="1" customWidth="1"/>
    <col min="10239" max="10239" width="2.42578125" style="75" customWidth="1"/>
    <col min="10240" max="10240" width="9.140625" style="75" bestFit="1" customWidth="1"/>
    <col min="10241" max="10241" width="3.7109375" style="75" customWidth="1"/>
    <col min="10242" max="10242" width="9" style="75"/>
    <col min="10243" max="10243" width="3.42578125" style="75" customWidth="1"/>
    <col min="10244" max="10244" width="9.140625" style="75" bestFit="1" customWidth="1"/>
    <col min="10245" max="10245" width="2.85546875" style="75" customWidth="1"/>
    <col min="10246" max="10246" width="9" style="75"/>
    <col min="10247" max="10247" width="4.28515625" style="75" customWidth="1"/>
    <col min="10248" max="10248" width="9.140625" style="75" bestFit="1" customWidth="1"/>
    <col min="10249" max="10249" width="4.140625" style="75" customWidth="1"/>
    <col min="10250" max="10250" width="9" style="75"/>
    <col min="10251" max="10251" width="9.140625" style="75" bestFit="1" customWidth="1"/>
    <col min="10252" max="10252" width="24.140625" style="75" bestFit="1" customWidth="1"/>
    <col min="10253" max="10253" width="9" style="75"/>
    <col min="10254" max="10254" width="9.140625" style="75" bestFit="1" customWidth="1"/>
    <col min="10255" max="10490" width="9" style="75"/>
    <col min="10491" max="10491" width="18" style="75" customWidth="1"/>
    <col min="10492" max="10492" width="10.7109375" style="75" bestFit="1" customWidth="1"/>
    <col min="10493" max="10493" width="3.7109375" style="75" customWidth="1"/>
    <col min="10494" max="10494" width="10.85546875" style="75" bestFit="1" customWidth="1"/>
    <col min="10495" max="10495" width="2.42578125" style="75" customWidth="1"/>
    <col min="10496" max="10496" width="9.140625" style="75" bestFit="1" customWidth="1"/>
    <col min="10497" max="10497" width="3.7109375" style="75" customWidth="1"/>
    <col min="10498" max="10498" width="9" style="75"/>
    <col min="10499" max="10499" width="3.42578125" style="75" customWidth="1"/>
    <col min="10500" max="10500" width="9.140625" style="75" bestFit="1" customWidth="1"/>
    <col min="10501" max="10501" width="2.85546875" style="75" customWidth="1"/>
    <col min="10502" max="10502" width="9" style="75"/>
    <col min="10503" max="10503" width="4.28515625" style="75" customWidth="1"/>
    <col min="10504" max="10504" width="9.140625" style="75" bestFit="1" customWidth="1"/>
    <col min="10505" max="10505" width="4.140625" style="75" customWidth="1"/>
    <col min="10506" max="10506" width="9" style="75"/>
    <col min="10507" max="10507" width="9.140625" style="75" bestFit="1" customWidth="1"/>
    <col min="10508" max="10508" width="24.140625" style="75" bestFit="1" customWidth="1"/>
    <col min="10509" max="10509" width="9" style="75"/>
    <col min="10510" max="10510" width="9.140625" style="75" bestFit="1" customWidth="1"/>
    <col min="10511" max="10746" width="9" style="75"/>
    <col min="10747" max="10747" width="18" style="75" customWidth="1"/>
    <col min="10748" max="10748" width="10.7109375" style="75" bestFit="1" customWidth="1"/>
    <col min="10749" max="10749" width="3.7109375" style="75" customWidth="1"/>
    <col min="10750" max="10750" width="10.85546875" style="75" bestFit="1" customWidth="1"/>
    <col min="10751" max="10751" width="2.42578125" style="75" customWidth="1"/>
    <col min="10752" max="10752" width="9.140625" style="75" bestFit="1" customWidth="1"/>
    <col min="10753" max="10753" width="3.7109375" style="75" customWidth="1"/>
    <col min="10754" max="10754" width="9" style="75"/>
    <col min="10755" max="10755" width="3.42578125" style="75" customWidth="1"/>
    <col min="10756" max="10756" width="9.140625" style="75" bestFit="1" customWidth="1"/>
    <col min="10757" max="10757" width="2.85546875" style="75" customWidth="1"/>
    <col min="10758" max="10758" width="9" style="75"/>
    <col min="10759" max="10759" width="4.28515625" style="75" customWidth="1"/>
    <col min="10760" max="10760" width="9.140625" style="75" bestFit="1" customWidth="1"/>
    <col min="10761" max="10761" width="4.140625" style="75" customWidth="1"/>
    <col min="10762" max="10762" width="9" style="75"/>
    <col min="10763" max="10763" width="9.140625" style="75" bestFit="1" customWidth="1"/>
    <col min="10764" max="10764" width="24.140625" style="75" bestFit="1" customWidth="1"/>
    <col min="10765" max="10765" width="9" style="75"/>
    <col min="10766" max="10766" width="9.140625" style="75" bestFit="1" customWidth="1"/>
    <col min="10767" max="11002" width="9" style="75"/>
    <col min="11003" max="11003" width="18" style="75" customWidth="1"/>
    <col min="11004" max="11004" width="10.7109375" style="75" bestFit="1" customWidth="1"/>
    <col min="11005" max="11005" width="3.7109375" style="75" customWidth="1"/>
    <col min="11006" max="11006" width="10.85546875" style="75" bestFit="1" customWidth="1"/>
    <col min="11007" max="11007" width="2.42578125" style="75" customWidth="1"/>
    <col min="11008" max="11008" width="9.140625" style="75" bestFit="1" customWidth="1"/>
    <col min="11009" max="11009" width="3.7109375" style="75" customWidth="1"/>
    <col min="11010" max="11010" width="9" style="75"/>
    <col min="11011" max="11011" width="3.42578125" style="75" customWidth="1"/>
    <col min="11012" max="11012" width="9.140625" style="75" bestFit="1" customWidth="1"/>
    <col min="11013" max="11013" width="2.85546875" style="75" customWidth="1"/>
    <col min="11014" max="11014" width="9" style="75"/>
    <col min="11015" max="11015" width="4.28515625" style="75" customWidth="1"/>
    <col min="11016" max="11016" width="9.140625" style="75" bestFit="1" customWidth="1"/>
    <col min="11017" max="11017" width="4.140625" style="75" customWidth="1"/>
    <col min="11018" max="11018" width="9" style="75"/>
    <col min="11019" max="11019" width="9.140625" style="75" bestFit="1" customWidth="1"/>
    <col min="11020" max="11020" width="24.140625" style="75" bestFit="1" customWidth="1"/>
    <col min="11021" max="11021" width="9" style="75"/>
    <col min="11022" max="11022" width="9.140625" style="75" bestFit="1" customWidth="1"/>
    <col min="11023" max="11258" width="9" style="75"/>
    <col min="11259" max="11259" width="18" style="75" customWidth="1"/>
    <col min="11260" max="11260" width="10.7109375" style="75" bestFit="1" customWidth="1"/>
    <col min="11261" max="11261" width="3.7109375" style="75" customWidth="1"/>
    <col min="11262" max="11262" width="10.85546875" style="75" bestFit="1" customWidth="1"/>
    <col min="11263" max="11263" width="2.42578125" style="75" customWidth="1"/>
    <col min="11264" max="11264" width="9.140625" style="75" bestFit="1" customWidth="1"/>
    <col min="11265" max="11265" width="3.7109375" style="75" customWidth="1"/>
    <col min="11266" max="11266" width="9" style="75"/>
    <col min="11267" max="11267" width="3.42578125" style="75" customWidth="1"/>
    <col min="11268" max="11268" width="9.140625" style="75" bestFit="1" customWidth="1"/>
    <col min="11269" max="11269" width="2.85546875" style="75" customWidth="1"/>
    <col min="11270" max="11270" width="9" style="75"/>
    <col min="11271" max="11271" width="4.28515625" style="75" customWidth="1"/>
    <col min="11272" max="11272" width="9.140625" style="75" bestFit="1" customWidth="1"/>
    <col min="11273" max="11273" width="4.140625" style="75" customWidth="1"/>
    <col min="11274" max="11274" width="9" style="75"/>
    <col min="11275" max="11275" width="9.140625" style="75" bestFit="1" customWidth="1"/>
    <col min="11276" max="11276" width="24.140625" style="75" bestFit="1" customWidth="1"/>
    <col min="11277" max="11277" width="9" style="75"/>
    <col min="11278" max="11278" width="9.140625" style="75" bestFit="1" customWidth="1"/>
    <col min="11279" max="11514" width="9" style="75"/>
    <col min="11515" max="11515" width="18" style="75" customWidth="1"/>
    <col min="11516" max="11516" width="10.7109375" style="75" bestFit="1" customWidth="1"/>
    <col min="11517" max="11517" width="3.7109375" style="75" customWidth="1"/>
    <col min="11518" max="11518" width="10.85546875" style="75" bestFit="1" customWidth="1"/>
    <col min="11519" max="11519" width="2.42578125" style="75" customWidth="1"/>
    <col min="11520" max="11520" width="9.140625" style="75" bestFit="1" customWidth="1"/>
    <col min="11521" max="11521" width="3.7109375" style="75" customWidth="1"/>
    <col min="11522" max="11522" width="9" style="75"/>
    <col min="11523" max="11523" width="3.42578125" style="75" customWidth="1"/>
    <col min="11524" max="11524" width="9.140625" style="75" bestFit="1" customWidth="1"/>
    <col min="11525" max="11525" width="2.85546875" style="75" customWidth="1"/>
    <col min="11526" max="11526" width="9" style="75"/>
    <col min="11527" max="11527" width="4.28515625" style="75" customWidth="1"/>
    <col min="11528" max="11528" width="9.140625" style="75" bestFit="1" customWidth="1"/>
    <col min="11529" max="11529" width="4.140625" style="75" customWidth="1"/>
    <col min="11530" max="11530" width="9" style="75"/>
    <col min="11531" max="11531" width="9.140625" style="75" bestFit="1" customWidth="1"/>
    <col min="11532" max="11532" width="24.140625" style="75" bestFit="1" customWidth="1"/>
    <col min="11533" max="11533" width="9" style="75"/>
    <col min="11534" max="11534" width="9.140625" style="75" bestFit="1" customWidth="1"/>
    <col min="11535" max="11770" width="9" style="75"/>
    <col min="11771" max="11771" width="18" style="75" customWidth="1"/>
    <col min="11772" max="11772" width="10.7109375" style="75" bestFit="1" customWidth="1"/>
    <col min="11773" max="11773" width="3.7109375" style="75" customWidth="1"/>
    <col min="11774" max="11774" width="10.85546875" style="75" bestFit="1" customWidth="1"/>
    <col min="11775" max="11775" width="2.42578125" style="75" customWidth="1"/>
    <col min="11776" max="11776" width="9.140625" style="75" bestFit="1" customWidth="1"/>
    <col min="11777" max="11777" width="3.7109375" style="75" customWidth="1"/>
    <col min="11778" max="11778" width="9" style="75"/>
    <col min="11779" max="11779" width="3.42578125" style="75" customWidth="1"/>
    <col min="11780" max="11780" width="9.140625" style="75" bestFit="1" customWidth="1"/>
    <col min="11781" max="11781" width="2.85546875" style="75" customWidth="1"/>
    <col min="11782" max="11782" width="9" style="75"/>
    <col min="11783" max="11783" width="4.28515625" style="75" customWidth="1"/>
    <col min="11784" max="11784" width="9.140625" style="75" bestFit="1" customWidth="1"/>
    <col min="11785" max="11785" width="4.140625" style="75" customWidth="1"/>
    <col min="11786" max="11786" width="9" style="75"/>
    <col min="11787" max="11787" width="9.140625" style="75" bestFit="1" customWidth="1"/>
    <col min="11788" max="11788" width="24.140625" style="75" bestFit="1" customWidth="1"/>
    <col min="11789" max="11789" width="9" style="75"/>
    <col min="11790" max="11790" width="9.140625" style="75" bestFit="1" customWidth="1"/>
    <col min="11791" max="12026" width="9" style="75"/>
    <col min="12027" max="12027" width="18" style="75" customWidth="1"/>
    <col min="12028" max="12028" width="10.7109375" style="75" bestFit="1" customWidth="1"/>
    <col min="12029" max="12029" width="3.7109375" style="75" customWidth="1"/>
    <col min="12030" max="12030" width="10.85546875" style="75" bestFit="1" customWidth="1"/>
    <col min="12031" max="12031" width="2.42578125" style="75" customWidth="1"/>
    <col min="12032" max="12032" width="9.140625" style="75" bestFit="1" customWidth="1"/>
    <col min="12033" max="12033" width="3.7109375" style="75" customWidth="1"/>
    <col min="12034" max="12034" width="9" style="75"/>
    <col min="12035" max="12035" width="3.42578125" style="75" customWidth="1"/>
    <col min="12036" max="12036" width="9.140625" style="75" bestFit="1" customWidth="1"/>
    <col min="12037" max="12037" width="2.85546875" style="75" customWidth="1"/>
    <col min="12038" max="12038" width="9" style="75"/>
    <col min="12039" max="12039" width="4.28515625" style="75" customWidth="1"/>
    <col min="12040" max="12040" width="9.140625" style="75" bestFit="1" customWidth="1"/>
    <col min="12041" max="12041" width="4.140625" style="75" customWidth="1"/>
    <col min="12042" max="12042" width="9" style="75"/>
    <col min="12043" max="12043" width="9.140625" style="75" bestFit="1" customWidth="1"/>
    <col min="12044" max="12044" width="24.140625" style="75" bestFit="1" customWidth="1"/>
    <col min="12045" max="12045" width="9" style="75"/>
    <col min="12046" max="12046" width="9.140625" style="75" bestFit="1" customWidth="1"/>
    <col min="12047" max="12282" width="9" style="75"/>
    <col min="12283" max="12283" width="18" style="75" customWidth="1"/>
    <col min="12284" max="12284" width="10.7109375" style="75" bestFit="1" customWidth="1"/>
    <col min="12285" max="12285" width="3.7109375" style="75" customWidth="1"/>
    <col min="12286" max="12286" width="10.85546875" style="75" bestFit="1" customWidth="1"/>
    <col min="12287" max="12287" width="2.42578125" style="75" customWidth="1"/>
    <col min="12288" max="12288" width="9.140625" style="75" bestFit="1" customWidth="1"/>
    <col min="12289" max="12289" width="3.7109375" style="75" customWidth="1"/>
    <col min="12290" max="12290" width="9" style="75"/>
    <col min="12291" max="12291" width="3.42578125" style="75" customWidth="1"/>
    <col min="12292" max="12292" width="9.140625" style="75" bestFit="1" customWidth="1"/>
    <col min="12293" max="12293" width="2.85546875" style="75" customWidth="1"/>
    <col min="12294" max="12294" width="9" style="75"/>
    <col min="12295" max="12295" width="4.28515625" style="75" customWidth="1"/>
    <col min="12296" max="12296" width="9.140625" style="75" bestFit="1" customWidth="1"/>
    <col min="12297" max="12297" width="4.140625" style="75" customWidth="1"/>
    <col min="12298" max="12298" width="9" style="75"/>
    <col min="12299" max="12299" width="9.140625" style="75" bestFit="1" customWidth="1"/>
    <col min="12300" max="12300" width="24.140625" style="75" bestFit="1" customWidth="1"/>
    <col min="12301" max="12301" width="9" style="75"/>
    <col min="12302" max="12302" width="9.140625" style="75" bestFit="1" customWidth="1"/>
    <col min="12303" max="12538" width="9" style="75"/>
    <col min="12539" max="12539" width="18" style="75" customWidth="1"/>
    <col min="12540" max="12540" width="10.7109375" style="75" bestFit="1" customWidth="1"/>
    <col min="12541" max="12541" width="3.7109375" style="75" customWidth="1"/>
    <col min="12542" max="12542" width="10.85546875" style="75" bestFit="1" customWidth="1"/>
    <col min="12543" max="12543" width="2.42578125" style="75" customWidth="1"/>
    <col min="12544" max="12544" width="9.140625" style="75" bestFit="1" customWidth="1"/>
    <col min="12545" max="12545" width="3.7109375" style="75" customWidth="1"/>
    <col min="12546" max="12546" width="9" style="75"/>
    <col min="12547" max="12547" width="3.42578125" style="75" customWidth="1"/>
    <col min="12548" max="12548" width="9.140625" style="75" bestFit="1" customWidth="1"/>
    <col min="12549" max="12549" width="2.85546875" style="75" customWidth="1"/>
    <col min="12550" max="12550" width="9" style="75"/>
    <col min="12551" max="12551" width="4.28515625" style="75" customWidth="1"/>
    <col min="12552" max="12552" width="9.140625" style="75" bestFit="1" customWidth="1"/>
    <col min="12553" max="12553" width="4.140625" style="75" customWidth="1"/>
    <col min="12554" max="12554" width="9" style="75"/>
    <col min="12555" max="12555" width="9.140625" style="75" bestFit="1" customWidth="1"/>
    <col min="12556" max="12556" width="24.140625" style="75" bestFit="1" customWidth="1"/>
    <col min="12557" max="12557" width="9" style="75"/>
    <col min="12558" max="12558" width="9.140625" style="75" bestFit="1" customWidth="1"/>
    <col min="12559" max="12794" width="9" style="75"/>
    <col min="12795" max="12795" width="18" style="75" customWidth="1"/>
    <col min="12796" max="12796" width="10.7109375" style="75" bestFit="1" customWidth="1"/>
    <col min="12797" max="12797" width="3.7109375" style="75" customWidth="1"/>
    <col min="12798" max="12798" width="10.85546875" style="75" bestFit="1" customWidth="1"/>
    <col min="12799" max="12799" width="2.42578125" style="75" customWidth="1"/>
    <col min="12800" max="12800" width="9.140625" style="75" bestFit="1" customWidth="1"/>
    <col min="12801" max="12801" width="3.7109375" style="75" customWidth="1"/>
    <col min="12802" max="12802" width="9" style="75"/>
    <col min="12803" max="12803" width="3.42578125" style="75" customWidth="1"/>
    <col min="12804" max="12804" width="9.140625" style="75" bestFit="1" customWidth="1"/>
    <col min="12805" max="12805" width="2.85546875" style="75" customWidth="1"/>
    <col min="12806" max="12806" width="9" style="75"/>
    <col min="12807" max="12807" width="4.28515625" style="75" customWidth="1"/>
    <col min="12808" max="12808" width="9.140625" style="75" bestFit="1" customWidth="1"/>
    <col min="12809" max="12809" width="4.140625" style="75" customWidth="1"/>
    <col min="12810" max="12810" width="9" style="75"/>
    <col min="12811" max="12811" width="9.140625" style="75" bestFit="1" customWidth="1"/>
    <col min="12812" max="12812" width="24.140625" style="75" bestFit="1" customWidth="1"/>
    <col min="12813" max="12813" width="9" style="75"/>
    <col min="12814" max="12814" width="9.140625" style="75" bestFit="1" customWidth="1"/>
    <col min="12815" max="13050" width="9" style="75"/>
    <col min="13051" max="13051" width="18" style="75" customWidth="1"/>
    <col min="13052" max="13052" width="10.7109375" style="75" bestFit="1" customWidth="1"/>
    <col min="13053" max="13053" width="3.7109375" style="75" customWidth="1"/>
    <col min="13054" max="13054" width="10.85546875" style="75" bestFit="1" customWidth="1"/>
    <col min="13055" max="13055" width="2.42578125" style="75" customWidth="1"/>
    <col min="13056" max="13056" width="9.140625" style="75" bestFit="1" customWidth="1"/>
    <col min="13057" max="13057" width="3.7109375" style="75" customWidth="1"/>
    <col min="13058" max="13058" width="9" style="75"/>
    <col min="13059" max="13059" width="3.42578125" style="75" customWidth="1"/>
    <col min="13060" max="13060" width="9.140625" style="75" bestFit="1" customWidth="1"/>
    <col min="13061" max="13061" width="2.85546875" style="75" customWidth="1"/>
    <col min="13062" max="13062" width="9" style="75"/>
    <col min="13063" max="13063" width="4.28515625" style="75" customWidth="1"/>
    <col min="13064" max="13064" width="9.140625" style="75" bestFit="1" customWidth="1"/>
    <col min="13065" max="13065" width="4.140625" style="75" customWidth="1"/>
    <col min="13066" max="13066" width="9" style="75"/>
    <col min="13067" max="13067" width="9.140625" style="75" bestFit="1" customWidth="1"/>
    <col min="13068" max="13068" width="24.140625" style="75" bestFit="1" customWidth="1"/>
    <col min="13069" max="13069" width="9" style="75"/>
    <col min="13070" max="13070" width="9.140625" style="75" bestFit="1" customWidth="1"/>
    <col min="13071" max="13306" width="9" style="75"/>
    <col min="13307" max="13307" width="18" style="75" customWidth="1"/>
    <col min="13308" max="13308" width="10.7109375" style="75" bestFit="1" customWidth="1"/>
    <col min="13309" max="13309" width="3.7109375" style="75" customWidth="1"/>
    <col min="13310" max="13310" width="10.85546875" style="75" bestFit="1" customWidth="1"/>
    <col min="13311" max="13311" width="2.42578125" style="75" customWidth="1"/>
    <col min="13312" max="13312" width="9.140625" style="75" bestFit="1" customWidth="1"/>
    <col min="13313" max="13313" width="3.7109375" style="75" customWidth="1"/>
    <col min="13314" max="13314" width="9" style="75"/>
    <col min="13315" max="13315" width="3.42578125" style="75" customWidth="1"/>
    <col min="13316" max="13316" width="9.140625" style="75" bestFit="1" customWidth="1"/>
    <col min="13317" max="13317" width="2.85546875" style="75" customWidth="1"/>
    <col min="13318" max="13318" width="9" style="75"/>
    <col min="13319" max="13319" width="4.28515625" style="75" customWidth="1"/>
    <col min="13320" max="13320" width="9.140625" style="75" bestFit="1" customWidth="1"/>
    <col min="13321" max="13321" width="4.140625" style="75" customWidth="1"/>
    <col min="13322" max="13322" width="9" style="75"/>
    <col min="13323" max="13323" width="9.140625" style="75" bestFit="1" customWidth="1"/>
    <col min="13324" max="13324" width="24.140625" style="75" bestFit="1" customWidth="1"/>
    <col min="13325" max="13325" width="9" style="75"/>
    <col min="13326" max="13326" width="9.140625" style="75" bestFit="1" customWidth="1"/>
    <col min="13327" max="13562" width="9" style="75"/>
    <col min="13563" max="13563" width="18" style="75" customWidth="1"/>
    <col min="13564" max="13564" width="10.7109375" style="75" bestFit="1" customWidth="1"/>
    <col min="13565" max="13565" width="3.7109375" style="75" customWidth="1"/>
    <col min="13566" max="13566" width="10.85546875" style="75" bestFit="1" customWidth="1"/>
    <col min="13567" max="13567" width="2.42578125" style="75" customWidth="1"/>
    <col min="13568" max="13568" width="9.140625" style="75" bestFit="1" customWidth="1"/>
    <col min="13569" max="13569" width="3.7109375" style="75" customWidth="1"/>
    <col min="13570" max="13570" width="9" style="75"/>
    <col min="13571" max="13571" width="3.42578125" style="75" customWidth="1"/>
    <col min="13572" max="13572" width="9.140625" style="75" bestFit="1" customWidth="1"/>
    <col min="13573" max="13573" width="2.85546875" style="75" customWidth="1"/>
    <col min="13574" max="13574" width="9" style="75"/>
    <col min="13575" max="13575" width="4.28515625" style="75" customWidth="1"/>
    <col min="13576" max="13576" width="9.140625" style="75" bestFit="1" customWidth="1"/>
    <col min="13577" max="13577" width="4.140625" style="75" customWidth="1"/>
    <col min="13578" max="13578" width="9" style="75"/>
    <col min="13579" max="13579" width="9.140625" style="75" bestFit="1" customWidth="1"/>
    <col min="13580" max="13580" width="24.140625" style="75" bestFit="1" customWidth="1"/>
    <col min="13581" max="13581" width="9" style="75"/>
    <col min="13582" max="13582" width="9.140625" style="75" bestFit="1" customWidth="1"/>
    <col min="13583" max="13818" width="9" style="75"/>
    <col min="13819" max="13819" width="18" style="75" customWidth="1"/>
    <col min="13820" max="13820" width="10.7109375" style="75" bestFit="1" customWidth="1"/>
    <col min="13821" max="13821" width="3.7109375" style="75" customWidth="1"/>
    <col min="13822" max="13822" width="10.85546875" style="75" bestFit="1" customWidth="1"/>
    <col min="13823" max="13823" width="2.42578125" style="75" customWidth="1"/>
    <col min="13824" max="13824" width="9.140625" style="75" bestFit="1" customWidth="1"/>
    <col min="13825" max="13825" width="3.7109375" style="75" customWidth="1"/>
    <col min="13826" max="13826" width="9" style="75"/>
    <col min="13827" max="13827" width="3.42578125" style="75" customWidth="1"/>
    <col min="13828" max="13828" width="9.140625" style="75" bestFit="1" customWidth="1"/>
    <col min="13829" max="13829" width="2.85546875" style="75" customWidth="1"/>
    <col min="13830" max="13830" width="9" style="75"/>
    <col min="13831" max="13831" width="4.28515625" style="75" customWidth="1"/>
    <col min="13832" max="13832" width="9.140625" style="75" bestFit="1" customWidth="1"/>
    <col min="13833" max="13833" width="4.140625" style="75" customWidth="1"/>
    <col min="13834" max="13834" width="9" style="75"/>
    <col min="13835" max="13835" width="9.140625" style="75" bestFit="1" customWidth="1"/>
    <col min="13836" max="13836" width="24.140625" style="75" bestFit="1" customWidth="1"/>
    <col min="13837" max="13837" width="9" style="75"/>
    <col min="13838" max="13838" width="9.140625" style="75" bestFit="1" customWidth="1"/>
    <col min="13839" max="14074" width="9" style="75"/>
    <col min="14075" max="14075" width="18" style="75" customWidth="1"/>
    <col min="14076" max="14076" width="10.7109375" style="75" bestFit="1" customWidth="1"/>
    <col min="14077" max="14077" width="3.7109375" style="75" customWidth="1"/>
    <col min="14078" max="14078" width="10.85546875" style="75" bestFit="1" customWidth="1"/>
    <col min="14079" max="14079" width="2.42578125" style="75" customWidth="1"/>
    <col min="14080" max="14080" width="9.140625" style="75" bestFit="1" customWidth="1"/>
    <col min="14081" max="14081" width="3.7109375" style="75" customWidth="1"/>
    <col min="14082" max="14082" width="9" style="75"/>
    <col min="14083" max="14083" width="3.42578125" style="75" customWidth="1"/>
    <col min="14084" max="14084" width="9.140625" style="75" bestFit="1" customWidth="1"/>
    <col min="14085" max="14085" width="2.85546875" style="75" customWidth="1"/>
    <col min="14086" max="14086" width="9" style="75"/>
    <col min="14087" max="14087" width="4.28515625" style="75" customWidth="1"/>
    <col min="14088" max="14088" width="9.140625" style="75" bestFit="1" customWidth="1"/>
    <col min="14089" max="14089" width="4.140625" style="75" customWidth="1"/>
    <col min="14090" max="14090" width="9" style="75"/>
    <col min="14091" max="14091" width="9.140625" style="75" bestFit="1" customWidth="1"/>
    <col min="14092" max="14092" width="24.140625" style="75" bestFit="1" customWidth="1"/>
    <col min="14093" max="14093" width="9" style="75"/>
    <col min="14094" max="14094" width="9.140625" style="75" bestFit="1" customWidth="1"/>
    <col min="14095" max="14330" width="9" style="75"/>
    <col min="14331" max="14331" width="18" style="75" customWidth="1"/>
    <col min="14332" max="14332" width="10.7109375" style="75" bestFit="1" customWidth="1"/>
    <col min="14333" max="14333" width="3.7109375" style="75" customWidth="1"/>
    <col min="14334" max="14334" width="10.85546875" style="75" bestFit="1" customWidth="1"/>
    <col min="14335" max="14335" width="2.42578125" style="75" customWidth="1"/>
    <col min="14336" max="14336" width="9.140625" style="75" bestFit="1" customWidth="1"/>
    <col min="14337" max="14337" width="3.7109375" style="75" customWidth="1"/>
    <col min="14338" max="14338" width="9" style="75"/>
    <col min="14339" max="14339" width="3.42578125" style="75" customWidth="1"/>
    <col min="14340" max="14340" width="9.140625" style="75" bestFit="1" customWidth="1"/>
    <col min="14341" max="14341" width="2.85546875" style="75" customWidth="1"/>
    <col min="14342" max="14342" width="9" style="75"/>
    <col min="14343" max="14343" width="4.28515625" style="75" customWidth="1"/>
    <col min="14344" max="14344" width="9.140625" style="75" bestFit="1" customWidth="1"/>
    <col min="14345" max="14345" width="4.140625" style="75" customWidth="1"/>
    <col min="14346" max="14346" width="9" style="75"/>
    <col min="14347" max="14347" width="9.140625" style="75" bestFit="1" customWidth="1"/>
    <col min="14348" max="14348" width="24.140625" style="75" bestFit="1" customWidth="1"/>
    <col min="14349" max="14349" width="9" style="75"/>
    <col min="14350" max="14350" width="9.140625" style="75" bestFit="1" customWidth="1"/>
    <col min="14351" max="14586" width="9" style="75"/>
    <col min="14587" max="14587" width="18" style="75" customWidth="1"/>
    <col min="14588" max="14588" width="10.7109375" style="75" bestFit="1" customWidth="1"/>
    <col min="14589" max="14589" width="3.7109375" style="75" customWidth="1"/>
    <col min="14590" max="14590" width="10.85546875" style="75" bestFit="1" customWidth="1"/>
    <col min="14591" max="14591" width="2.42578125" style="75" customWidth="1"/>
    <col min="14592" max="14592" width="9.140625" style="75" bestFit="1" customWidth="1"/>
    <col min="14593" max="14593" width="3.7109375" style="75" customWidth="1"/>
    <col min="14594" max="14594" width="9" style="75"/>
    <col min="14595" max="14595" width="3.42578125" style="75" customWidth="1"/>
    <col min="14596" max="14596" width="9.140625" style="75" bestFit="1" customWidth="1"/>
    <col min="14597" max="14597" width="2.85546875" style="75" customWidth="1"/>
    <col min="14598" max="14598" width="9" style="75"/>
    <col min="14599" max="14599" width="4.28515625" style="75" customWidth="1"/>
    <col min="14600" max="14600" width="9.140625" style="75" bestFit="1" customWidth="1"/>
    <col min="14601" max="14601" width="4.140625" style="75" customWidth="1"/>
    <col min="14602" max="14602" width="9" style="75"/>
    <col min="14603" max="14603" width="9.140625" style="75" bestFit="1" customWidth="1"/>
    <col min="14604" max="14604" width="24.140625" style="75" bestFit="1" customWidth="1"/>
    <col min="14605" max="14605" width="9" style="75"/>
    <col min="14606" max="14606" width="9.140625" style="75" bestFit="1" customWidth="1"/>
    <col min="14607" max="14842" width="9" style="75"/>
    <col min="14843" max="14843" width="18" style="75" customWidth="1"/>
    <col min="14844" max="14844" width="10.7109375" style="75" bestFit="1" customWidth="1"/>
    <col min="14845" max="14845" width="3.7109375" style="75" customWidth="1"/>
    <col min="14846" max="14846" width="10.85546875" style="75" bestFit="1" customWidth="1"/>
    <col min="14847" max="14847" width="2.42578125" style="75" customWidth="1"/>
    <col min="14848" max="14848" width="9.140625" style="75" bestFit="1" customWidth="1"/>
    <col min="14849" max="14849" width="3.7109375" style="75" customWidth="1"/>
    <col min="14850" max="14850" width="9" style="75"/>
    <col min="14851" max="14851" width="3.42578125" style="75" customWidth="1"/>
    <col min="14852" max="14852" width="9.140625" style="75" bestFit="1" customWidth="1"/>
    <col min="14853" max="14853" width="2.85546875" style="75" customWidth="1"/>
    <col min="14854" max="14854" width="9" style="75"/>
    <col min="14855" max="14855" width="4.28515625" style="75" customWidth="1"/>
    <col min="14856" max="14856" width="9.140625" style="75" bestFit="1" customWidth="1"/>
    <col min="14857" max="14857" width="4.140625" style="75" customWidth="1"/>
    <col min="14858" max="14858" width="9" style="75"/>
    <col min="14859" max="14859" width="9.140625" style="75" bestFit="1" customWidth="1"/>
    <col min="14860" max="14860" width="24.140625" style="75" bestFit="1" customWidth="1"/>
    <col min="14861" max="14861" width="9" style="75"/>
    <col min="14862" max="14862" width="9.140625" style="75" bestFit="1" customWidth="1"/>
    <col min="14863" max="15098" width="9" style="75"/>
    <col min="15099" max="15099" width="18" style="75" customWidth="1"/>
    <col min="15100" max="15100" width="10.7109375" style="75" bestFit="1" customWidth="1"/>
    <col min="15101" max="15101" width="3.7109375" style="75" customWidth="1"/>
    <col min="15102" max="15102" width="10.85546875" style="75" bestFit="1" customWidth="1"/>
    <col min="15103" max="15103" width="2.42578125" style="75" customWidth="1"/>
    <col min="15104" max="15104" width="9.140625" style="75" bestFit="1" customWidth="1"/>
    <col min="15105" max="15105" width="3.7109375" style="75" customWidth="1"/>
    <col min="15106" max="15106" width="9" style="75"/>
    <col min="15107" max="15107" width="3.42578125" style="75" customWidth="1"/>
    <col min="15108" max="15108" width="9.140625" style="75" bestFit="1" customWidth="1"/>
    <col min="15109" max="15109" width="2.85546875" style="75" customWidth="1"/>
    <col min="15110" max="15110" width="9" style="75"/>
    <col min="15111" max="15111" width="4.28515625" style="75" customWidth="1"/>
    <col min="15112" max="15112" width="9.140625" style="75" bestFit="1" customWidth="1"/>
    <col min="15113" max="15113" width="4.140625" style="75" customWidth="1"/>
    <col min="15114" max="15114" width="9" style="75"/>
    <col min="15115" max="15115" width="9.140625" style="75" bestFit="1" customWidth="1"/>
    <col min="15116" max="15116" width="24.140625" style="75" bestFit="1" customWidth="1"/>
    <col min="15117" max="15117" width="9" style="75"/>
    <col min="15118" max="15118" width="9.140625" style="75" bestFit="1" customWidth="1"/>
    <col min="15119" max="15354" width="9" style="75"/>
    <col min="15355" max="15355" width="18" style="75" customWidth="1"/>
    <col min="15356" max="15356" width="10.7109375" style="75" bestFit="1" customWidth="1"/>
    <col min="15357" max="15357" width="3.7109375" style="75" customWidth="1"/>
    <col min="15358" max="15358" width="10.85546875" style="75" bestFit="1" customWidth="1"/>
    <col min="15359" max="15359" width="2.42578125" style="75" customWidth="1"/>
    <col min="15360" max="15360" width="9.140625" style="75" bestFit="1" customWidth="1"/>
    <col min="15361" max="15361" width="3.7109375" style="75" customWidth="1"/>
    <col min="15362" max="15362" width="9" style="75"/>
    <col min="15363" max="15363" width="3.42578125" style="75" customWidth="1"/>
    <col min="15364" max="15364" width="9.140625" style="75" bestFit="1" customWidth="1"/>
    <col min="15365" max="15365" width="2.85546875" style="75" customWidth="1"/>
    <col min="15366" max="15366" width="9" style="75"/>
    <col min="15367" max="15367" width="4.28515625" style="75" customWidth="1"/>
    <col min="15368" max="15368" width="9.140625" style="75" bestFit="1" customWidth="1"/>
    <col min="15369" max="15369" width="4.140625" style="75" customWidth="1"/>
    <col min="15370" max="15370" width="9" style="75"/>
    <col min="15371" max="15371" width="9.140625" style="75" bestFit="1" customWidth="1"/>
    <col min="15372" max="15372" width="24.140625" style="75" bestFit="1" customWidth="1"/>
    <col min="15373" max="15373" width="9" style="75"/>
    <col min="15374" max="15374" width="9.140625" style="75" bestFit="1" customWidth="1"/>
    <col min="15375" max="15610" width="9" style="75"/>
    <col min="15611" max="15611" width="18" style="75" customWidth="1"/>
    <col min="15612" max="15612" width="10.7109375" style="75" bestFit="1" customWidth="1"/>
    <col min="15613" max="15613" width="3.7109375" style="75" customWidth="1"/>
    <col min="15614" max="15614" width="10.85546875" style="75" bestFit="1" customWidth="1"/>
    <col min="15615" max="15615" width="2.42578125" style="75" customWidth="1"/>
    <col min="15616" max="15616" width="9.140625" style="75" bestFit="1" customWidth="1"/>
    <col min="15617" max="15617" width="3.7109375" style="75" customWidth="1"/>
    <col min="15618" max="15618" width="9" style="75"/>
    <col min="15619" max="15619" width="3.42578125" style="75" customWidth="1"/>
    <col min="15620" max="15620" width="9.140625" style="75" bestFit="1" customWidth="1"/>
    <col min="15621" max="15621" width="2.85546875" style="75" customWidth="1"/>
    <col min="15622" max="15622" width="9" style="75"/>
    <col min="15623" max="15623" width="4.28515625" style="75" customWidth="1"/>
    <col min="15624" max="15624" width="9.140625" style="75" bestFit="1" customWidth="1"/>
    <col min="15625" max="15625" width="4.140625" style="75" customWidth="1"/>
    <col min="15626" max="15626" width="9" style="75"/>
    <col min="15627" max="15627" width="9.140625" style="75" bestFit="1" customWidth="1"/>
    <col min="15628" max="15628" width="24.140625" style="75" bestFit="1" customWidth="1"/>
    <col min="15629" max="15629" width="9" style="75"/>
    <col min="15630" max="15630" width="9.140625" style="75" bestFit="1" customWidth="1"/>
    <col min="15631" max="15866" width="9" style="75"/>
    <col min="15867" max="15867" width="18" style="75" customWidth="1"/>
    <col min="15868" max="15868" width="10.7109375" style="75" bestFit="1" customWidth="1"/>
    <col min="15869" max="15869" width="3.7109375" style="75" customWidth="1"/>
    <col min="15870" max="15870" width="10.85546875" style="75" bestFit="1" customWidth="1"/>
    <col min="15871" max="15871" width="2.42578125" style="75" customWidth="1"/>
    <col min="15872" max="15872" width="9.140625" style="75" bestFit="1" customWidth="1"/>
    <col min="15873" max="15873" width="3.7109375" style="75" customWidth="1"/>
    <col min="15874" max="15874" width="9" style="75"/>
    <col min="15875" max="15875" width="3.42578125" style="75" customWidth="1"/>
    <col min="15876" max="15876" width="9.140625" style="75" bestFit="1" customWidth="1"/>
    <col min="15877" max="15877" width="2.85546875" style="75" customWidth="1"/>
    <col min="15878" max="15878" width="9" style="75"/>
    <col min="15879" max="15879" width="4.28515625" style="75" customWidth="1"/>
    <col min="15880" max="15880" width="9.140625" style="75" bestFit="1" customWidth="1"/>
    <col min="15881" max="15881" width="4.140625" style="75" customWidth="1"/>
    <col min="15882" max="15882" width="9" style="75"/>
    <col min="15883" max="15883" width="9.140625" style="75" bestFit="1" customWidth="1"/>
    <col min="15884" max="15884" width="24.140625" style="75" bestFit="1" customWidth="1"/>
    <col min="15885" max="15885" width="9" style="75"/>
    <col min="15886" max="15886" width="9.140625" style="75" bestFit="1" customWidth="1"/>
    <col min="15887" max="16122" width="9" style="75"/>
    <col min="16123" max="16123" width="18" style="75" customWidth="1"/>
    <col min="16124" max="16124" width="10.7109375" style="75" bestFit="1" customWidth="1"/>
    <col min="16125" max="16125" width="3.7109375" style="75" customWidth="1"/>
    <col min="16126" max="16126" width="10.85546875" style="75" bestFit="1" customWidth="1"/>
    <col min="16127" max="16127" width="2.42578125" style="75" customWidth="1"/>
    <col min="16128" max="16128" width="9.140625" style="75" bestFit="1" customWidth="1"/>
    <col min="16129" max="16129" width="3.7109375" style="75" customWidth="1"/>
    <col min="16130" max="16130" width="9" style="75"/>
    <col min="16131" max="16131" width="3.42578125" style="75" customWidth="1"/>
    <col min="16132" max="16132" width="9.140625" style="75" bestFit="1" customWidth="1"/>
    <col min="16133" max="16133" width="2.85546875" style="75" customWidth="1"/>
    <col min="16134" max="16134" width="9" style="75"/>
    <col min="16135" max="16135" width="4.28515625" style="75" customWidth="1"/>
    <col min="16136" max="16136" width="9.140625" style="75" bestFit="1" customWidth="1"/>
    <col min="16137" max="16137" width="4.140625" style="75" customWidth="1"/>
    <col min="16138" max="16138" width="9" style="75"/>
    <col min="16139" max="16139" width="9.140625" style="75" bestFit="1" customWidth="1"/>
    <col min="16140" max="16140" width="24.140625" style="75" bestFit="1" customWidth="1"/>
    <col min="16141" max="16141" width="9" style="75"/>
    <col min="16142" max="16142" width="9.140625" style="75" bestFit="1" customWidth="1"/>
    <col min="16143" max="16384" width="9" style="75"/>
  </cols>
  <sheetData>
    <row r="1" spans="1:31" ht="18.75" x14ac:dyDescent="0.3">
      <c r="A1" s="74" t="s">
        <v>160</v>
      </c>
    </row>
    <row r="2" spans="1:31" x14ac:dyDescent="0.25">
      <c r="A2" s="76"/>
    </row>
    <row r="3" spans="1:31" x14ac:dyDescent="0.25">
      <c r="A3" s="76" t="s">
        <v>127</v>
      </c>
    </row>
    <row r="4" spans="1:31" x14ac:dyDescent="0.25">
      <c r="A4" s="76" t="s">
        <v>128</v>
      </c>
    </row>
    <row r="5" spans="1:31" x14ac:dyDescent="0.25">
      <c r="A5" s="76" t="s">
        <v>129</v>
      </c>
    </row>
    <row r="6" spans="1:31" x14ac:dyDescent="0.25">
      <c r="A6" s="76" t="s">
        <v>130</v>
      </c>
    </row>
    <row r="7" spans="1:31" x14ac:dyDescent="0.25">
      <c r="A7" s="76" t="s">
        <v>131</v>
      </c>
    </row>
    <row r="8" spans="1:31" x14ac:dyDescent="0.25">
      <c r="A8" s="76" t="s">
        <v>132</v>
      </c>
    </row>
    <row r="9" spans="1:31" x14ac:dyDescent="0.25">
      <c r="A9" s="76" t="s">
        <v>133</v>
      </c>
    </row>
    <row r="10" spans="1:31" x14ac:dyDescent="0.25">
      <c r="A10" s="76" t="s">
        <v>134</v>
      </c>
    </row>
    <row r="11" spans="1:31" x14ac:dyDescent="0.25">
      <c r="A11" s="76" t="s">
        <v>135</v>
      </c>
    </row>
    <row r="12" spans="1:31" x14ac:dyDescent="0.25">
      <c r="A12" s="76" t="s">
        <v>136</v>
      </c>
    </row>
    <row r="13" spans="1:31" x14ac:dyDescent="0.25">
      <c r="A13" s="76" t="s">
        <v>137</v>
      </c>
    </row>
    <row r="14" spans="1:31" x14ac:dyDescent="0.25">
      <c r="A14" s="76"/>
    </row>
    <row r="15" spans="1:31" ht="16.5" thickBot="1" x14ac:dyDescent="0.3">
      <c r="A15" s="77" t="s">
        <v>138</v>
      </c>
      <c r="B15" s="78"/>
      <c r="C15" s="78"/>
      <c r="D15" s="78"/>
      <c r="E15" s="78"/>
      <c r="F15" s="78"/>
      <c r="G15" s="78"/>
      <c r="H15" s="78"/>
      <c r="I15" s="78"/>
      <c r="J15" s="78"/>
      <c r="K15" s="78"/>
      <c r="L15" s="78"/>
      <c r="M15" s="78"/>
      <c r="N15" s="78"/>
      <c r="O15" s="78"/>
      <c r="P15" s="78"/>
      <c r="S15" s="77" t="s">
        <v>139</v>
      </c>
      <c r="T15" s="78"/>
      <c r="U15" s="78"/>
      <c r="V15" s="78"/>
      <c r="W15" s="78"/>
      <c r="X15" s="78"/>
      <c r="Y15" s="78"/>
      <c r="Z15" s="78"/>
      <c r="AA15" s="78"/>
      <c r="AB15" s="78"/>
      <c r="AC15" s="78"/>
      <c r="AD15" s="78"/>
      <c r="AE15" s="78"/>
    </row>
    <row r="16" spans="1:31" ht="16.5" thickBot="1" x14ac:dyDescent="0.3">
      <c r="A16" s="77"/>
      <c r="B16" s="144" t="s">
        <v>44</v>
      </c>
      <c r="C16" s="145"/>
      <c r="D16" s="145"/>
      <c r="E16" s="145"/>
      <c r="F16" s="146"/>
      <c r="G16" s="78"/>
      <c r="H16" s="147" t="s">
        <v>140</v>
      </c>
      <c r="I16" s="148"/>
      <c r="J16" s="148"/>
      <c r="K16" s="148"/>
      <c r="L16" s="148"/>
      <c r="M16" s="148"/>
      <c r="N16" s="148"/>
      <c r="O16" s="148"/>
      <c r="P16" s="149"/>
      <c r="S16" s="79" t="s">
        <v>141</v>
      </c>
      <c r="T16" s="80" t="s">
        <v>142</v>
      </c>
      <c r="U16" s="81">
        <v>1</v>
      </c>
      <c r="V16" s="81">
        <v>2</v>
      </c>
      <c r="W16" s="81">
        <v>3</v>
      </c>
      <c r="X16" s="81">
        <v>4</v>
      </c>
      <c r="Y16" s="81">
        <v>5</v>
      </c>
      <c r="Z16" s="81">
        <v>6</v>
      </c>
      <c r="AA16" s="81">
        <v>7</v>
      </c>
      <c r="AB16" s="81">
        <v>8</v>
      </c>
      <c r="AC16" s="81">
        <v>9</v>
      </c>
      <c r="AD16" s="81">
        <v>10</v>
      </c>
      <c r="AE16" s="81" t="s">
        <v>143</v>
      </c>
    </row>
    <row r="17" spans="1:31" ht="16.5" thickBot="1" x14ac:dyDescent="0.3">
      <c r="A17" s="79"/>
      <c r="B17" s="82" t="s">
        <v>47</v>
      </c>
      <c r="C17" s="82" t="s">
        <v>144</v>
      </c>
      <c r="D17" s="82" t="s">
        <v>48</v>
      </c>
      <c r="E17" s="82" t="s">
        <v>144</v>
      </c>
      <c r="F17" s="82" t="s">
        <v>145</v>
      </c>
      <c r="G17" s="81" t="s">
        <v>146</v>
      </c>
      <c r="H17" s="112" t="s">
        <v>147</v>
      </c>
      <c r="I17" s="112" t="s">
        <v>144</v>
      </c>
      <c r="J17" s="112" t="s">
        <v>148</v>
      </c>
      <c r="K17" s="112" t="s">
        <v>144</v>
      </c>
      <c r="L17" s="112" t="s">
        <v>90</v>
      </c>
      <c r="M17" s="112" t="s">
        <v>144</v>
      </c>
      <c r="N17" s="112" t="s">
        <v>91</v>
      </c>
      <c r="O17" s="112" t="s">
        <v>144</v>
      </c>
      <c r="P17" s="112" t="s">
        <v>149</v>
      </c>
      <c r="S17" s="83">
        <v>1280</v>
      </c>
      <c r="T17" s="84" t="s">
        <v>150</v>
      </c>
      <c r="U17" s="85"/>
      <c r="V17" s="85"/>
      <c r="W17" s="85"/>
      <c r="X17" s="85">
        <v>30</v>
      </c>
      <c r="Y17" s="85"/>
      <c r="Z17" s="85"/>
      <c r="AA17" s="85">
        <v>-10</v>
      </c>
      <c r="AB17" s="85"/>
      <c r="AC17" s="85"/>
      <c r="AD17" s="85"/>
      <c r="AE17" s="85">
        <f>SUM(U17:AD17)</f>
        <v>20</v>
      </c>
    </row>
    <row r="18" spans="1:31" ht="16.5" thickBot="1" x14ac:dyDescent="0.3">
      <c r="A18" s="86">
        <v>1</v>
      </c>
      <c r="B18" s="87"/>
      <c r="C18" s="87"/>
      <c r="D18" s="87">
        <v>125</v>
      </c>
      <c r="E18" s="87"/>
      <c r="F18" s="87"/>
      <c r="G18" s="87" t="s">
        <v>146</v>
      </c>
      <c r="H18" s="87"/>
      <c r="I18" s="87"/>
      <c r="J18" s="87">
        <v>100</v>
      </c>
      <c r="K18" s="87"/>
      <c r="L18" s="87"/>
      <c r="M18" s="87"/>
      <c r="N18" s="87"/>
      <c r="O18" s="87"/>
      <c r="P18" s="87">
        <v>25</v>
      </c>
      <c r="S18" s="83">
        <v>1460</v>
      </c>
      <c r="T18" s="84" t="s">
        <v>151</v>
      </c>
      <c r="U18" s="85"/>
      <c r="V18" s="85">
        <v>60</v>
      </c>
      <c r="W18" s="85"/>
      <c r="X18" s="85"/>
      <c r="Y18" s="85"/>
      <c r="Z18" s="85">
        <v>-60</v>
      </c>
      <c r="AA18" s="85"/>
      <c r="AB18" s="85"/>
      <c r="AC18" s="85"/>
      <c r="AD18" s="85"/>
      <c r="AE18" s="85">
        <f t="shared" ref="AE18:AE29" si="0">SUM(U18:AD18)</f>
        <v>0</v>
      </c>
    </row>
    <row r="19" spans="1:31" ht="16.5" thickBot="1" x14ac:dyDescent="0.3">
      <c r="A19" s="86">
        <v>2</v>
      </c>
      <c r="B19" s="87"/>
      <c r="C19" s="87"/>
      <c r="D19" s="87">
        <f>75/1.25</f>
        <v>60</v>
      </c>
      <c r="E19" s="87"/>
      <c r="F19" s="87">
        <v>-75</v>
      </c>
      <c r="G19" s="87" t="s">
        <v>146</v>
      </c>
      <c r="H19" s="87"/>
      <c r="I19" s="87"/>
      <c r="J19" s="87"/>
      <c r="K19" s="87"/>
      <c r="L19" s="87"/>
      <c r="M19" s="87"/>
      <c r="N19" s="87"/>
      <c r="O19" s="87"/>
      <c r="P19" s="87">
        <f>-75*0.2</f>
        <v>-15</v>
      </c>
      <c r="S19" s="83">
        <v>1500</v>
      </c>
      <c r="T19" s="84" t="s">
        <v>152</v>
      </c>
      <c r="U19" s="85">
        <v>125</v>
      </c>
      <c r="V19" s="85"/>
      <c r="W19" s="85"/>
      <c r="X19" s="85"/>
      <c r="Y19" s="85">
        <v>-125</v>
      </c>
      <c r="Z19" s="85"/>
      <c r="AA19" s="85"/>
      <c r="AB19" s="85"/>
      <c r="AC19" s="85"/>
      <c r="AD19" s="85"/>
      <c r="AE19" s="85">
        <f t="shared" si="0"/>
        <v>0</v>
      </c>
    </row>
    <row r="20" spans="1:31" ht="16.5" thickBot="1" x14ac:dyDescent="0.3">
      <c r="A20" s="86">
        <v>3</v>
      </c>
      <c r="B20" s="87"/>
      <c r="C20" s="87"/>
      <c r="D20" s="87"/>
      <c r="E20" s="87"/>
      <c r="F20" s="87">
        <v>-30</v>
      </c>
      <c r="G20" s="87" t="s">
        <v>146</v>
      </c>
      <c r="H20" s="87"/>
      <c r="I20" s="87"/>
      <c r="J20" s="87">
        <v>-10</v>
      </c>
      <c r="K20" s="87"/>
      <c r="L20" s="87">
        <v>-20</v>
      </c>
      <c r="M20" s="87"/>
      <c r="N20" s="87"/>
      <c r="O20" s="87"/>
      <c r="P20" s="87"/>
      <c r="S20" s="83">
        <v>1920</v>
      </c>
      <c r="T20" s="84" t="s">
        <v>51</v>
      </c>
      <c r="U20" s="85"/>
      <c r="V20" s="85">
        <v>-75</v>
      </c>
      <c r="W20" s="85">
        <v>-30</v>
      </c>
      <c r="X20" s="85"/>
      <c r="Y20" s="85">
        <v>125</v>
      </c>
      <c r="Z20" s="85">
        <v>187.5</v>
      </c>
      <c r="AA20" s="85"/>
      <c r="AB20" s="85">
        <v>-37.5</v>
      </c>
      <c r="AC20" s="85">
        <v>-40</v>
      </c>
      <c r="AD20" s="85"/>
      <c r="AE20" s="85">
        <f t="shared" si="0"/>
        <v>130</v>
      </c>
    </row>
    <row r="21" spans="1:31" ht="16.5" thickBot="1" x14ac:dyDescent="0.3">
      <c r="A21" s="86">
        <v>4</v>
      </c>
      <c r="B21" s="87">
        <f>37.5/1.25</f>
        <v>30</v>
      </c>
      <c r="C21" s="87"/>
      <c r="D21" s="87"/>
      <c r="E21" s="87"/>
      <c r="F21" s="87"/>
      <c r="G21" s="87" t="s">
        <v>146</v>
      </c>
      <c r="H21" s="87"/>
      <c r="I21" s="87"/>
      <c r="J21" s="87"/>
      <c r="K21" s="87"/>
      <c r="L21" s="87"/>
      <c r="M21" s="87"/>
      <c r="N21" s="87">
        <v>37.5</v>
      </c>
      <c r="O21" s="87"/>
      <c r="P21" s="87">
        <f>-37.5*0.2</f>
        <v>-7.5</v>
      </c>
      <c r="S21" s="100">
        <v>2050</v>
      </c>
      <c r="T21" s="101" t="s">
        <v>153</v>
      </c>
      <c r="U21" s="102"/>
      <c r="V21" s="102"/>
      <c r="W21" s="102"/>
      <c r="X21" s="102"/>
      <c r="Y21" s="102"/>
      <c r="Z21" s="102"/>
      <c r="AA21" s="102"/>
      <c r="AB21" s="102"/>
      <c r="AC21" s="102"/>
      <c r="AD21" s="102">
        <v>-170</v>
      </c>
      <c r="AE21" s="102">
        <f t="shared" si="0"/>
        <v>-170</v>
      </c>
    </row>
    <row r="22" spans="1:31" ht="16.5" thickBot="1" x14ac:dyDescent="0.3">
      <c r="A22" s="86">
        <v>5</v>
      </c>
      <c r="B22" s="87"/>
      <c r="C22" s="87"/>
      <c r="D22" s="87">
        <v>-125</v>
      </c>
      <c r="E22" s="87"/>
      <c r="F22" s="87">
        <v>125</v>
      </c>
      <c r="G22" s="87" t="s">
        <v>146</v>
      </c>
      <c r="H22" s="87"/>
      <c r="I22" s="87"/>
      <c r="J22" s="87"/>
      <c r="K22" s="87"/>
      <c r="L22" s="87"/>
      <c r="M22" s="87"/>
      <c r="N22" s="87"/>
      <c r="O22" s="87"/>
      <c r="P22" s="87"/>
      <c r="S22" s="100">
        <v>2220</v>
      </c>
      <c r="T22" s="101" t="s">
        <v>154</v>
      </c>
      <c r="U22" s="102"/>
      <c r="V22" s="102"/>
      <c r="W22" s="102">
        <v>20</v>
      </c>
      <c r="X22" s="102"/>
      <c r="Y22" s="102"/>
      <c r="Z22" s="102"/>
      <c r="AA22" s="102"/>
      <c r="AB22" s="102"/>
      <c r="AC22" s="102"/>
      <c r="AD22" s="102"/>
      <c r="AE22" s="102">
        <f t="shared" si="0"/>
        <v>20</v>
      </c>
    </row>
    <row r="23" spans="1:31" ht="16.5" thickBot="1" x14ac:dyDescent="0.3">
      <c r="A23" s="86">
        <v>6</v>
      </c>
      <c r="B23" s="87"/>
      <c r="C23" s="87"/>
      <c r="D23" s="87"/>
      <c r="E23" s="87"/>
      <c r="F23" s="87">
        <f>150*1.25</f>
        <v>187.5</v>
      </c>
      <c r="G23" s="87" t="s">
        <v>146</v>
      </c>
      <c r="H23" s="87"/>
      <c r="I23" s="87"/>
      <c r="J23" s="87">
        <v>150</v>
      </c>
      <c r="K23" s="87"/>
      <c r="L23" s="87"/>
      <c r="M23" s="87"/>
      <c r="N23" s="87"/>
      <c r="O23" s="87"/>
      <c r="P23" s="87">
        <f>150*0.25</f>
        <v>37.5</v>
      </c>
      <c r="Q23" s="75">
        <f>SUM(P18:P23)</f>
        <v>40</v>
      </c>
      <c r="S23" s="100">
        <v>2400</v>
      </c>
      <c r="T23" s="101" t="s">
        <v>54</v>
      </c>
      <c r="U23" s="102"/>
      <c r="V23" s="102"/>
      <c r="W23" s="102"/>
      <c r="X23" s="102">
        <v>-37.5</v>
      </c>
      <c r="Y23" s="102"/>
      <c r="Z23" s="102"/>
      <c r="AA23" s="102"/>
      <c r="AB23" s="102">
        <v>37.5</v>
      </c>
      <c r="AC23" s="102"/>
      <c r="AD23" s="102"/>
      <c r="AE23" s="102">
        <f t="shared" si="0"/>
        <v>0</v>
      </c>
    </row>
    <row r="24" spans="1:31" ht="16.5" thickBot="1" x14ac:dyDescent="0.3">
      <c r="A24" s="86"/>
      <c r="B24" s="87"/>
      <c r="C24" s="87"/>
      <c r="D24" s="87">
        <f>-60</f>
        <v>-60</v>
      </c>
      <c r="E24" s="87"/>
      <c r="F24" s="87"/>
      <c r="G24" s="87" t="s">
        <v>146</v>
      </c>
      <c r="H24" s="87"/>
      <c r="I24" s="87"/>
      <c r="J24" s="87">
        <v>-60</v>
      </c>
      <c r="K24" s="87"/>
      <c r="L24" s="87"/>
      <c r="M24" s="87"/>
      <c r="N24" s="87"/>
      <c r="O24" s="87"/>
      <c r="P24" s="87"/>
      <c r="S24" s="103">
        <v>2740</v>
      </c>
      <c r="T24" s="104" t="s">
        <v>155</v>
      </c>
      <c r="U24" s="105">
        <v>-25</v>
      </c>
      <c r="V24" s="105">
        <v>15</v>
      </c>
      <c r="W24" s="105"/>
      <c r="X24" s="105">
        <v>7.5</v>
      </c>
      <c r="Y24" s="105"/>
      <c r="Z24" s="105">
        <v>-37.5</v>
      </c>
      <c r="AA24" s="105"/>
      <c r="AB24" s="105"/>
      <c r="AC24" s="105">
        <v>40</v>
      </c>
      <c r="AD24" s="105"/>
      <c r="AE24" s="105">
        <f t="shared" si="0"/>
        <v>0</v>
      </c>
    </row>
    <row r="25" spans="1:31" ht="16.5" thickBot="1" x14ac:dyDescent="0.3">
      <c r="A25" s="86">
        <v>7</v>
      </c>
      <c r="B25" s="87">
        <f>-30/3</f>
        <v>-10</v>
      </c>
      <c r="C25" s="87"/>
      <c r="D25" s="87"/>
      <c r="E25" s="87"/>
      <c r="F25" s="87"/>
      <c r="G25" s="87" t="s">
        <v>146</v>
      </c>
      <c r="H25" s="87"/>
      <c r="I25" s="87"/>
      <c r="J25" s="87">
        <v>-10</v>
      </c>
      <c r="K25" s="87"/>
      <c r="L25" s="87"/>
      <c r="M25" s="87"/>
      <c r="N25" s="87"/>
      <c r="O25" s="87"/>
      <c r="P25" s="87"/>
      <c r="S25" s="106">
        <v>3000</v>
      </c>
      <c r="T25" s="107" t="s">
        <v>156</v>
      </c>
      <c r="U25" s="108">
        <v>-100</v>
      </c>
      <c r="V25" s="108"/>
      <c r="W25" s="108"/>
      <c r="X25" s="108"/>
      <c r="Y25" s="108"/>
      <c r="Z25" s="108">
        <v>-150</v>
      </c>
      <c r="AA25" s="108"/>
      <c r="AB25" s="108"/>
      <c r="AC25" s="108"/>
      <c r="AD25" s="108"/>
      <c r="AE25" s="108">
        <f t="shared" si="0"/>
        <v>-250</v>
      </c>
    </row>
    <row r="26" spans="1:31" ht="16.5" thickBot="1" x14ac:dyDescent="0.3">
      <c r="A26" s="86">
        <v>8</v>
      </c>
      <c r="B26" s="87"/>
      <c r="C26" s="87"/>
      <c r="D26" s="87"/>
      <c r="E26" s="87"/>
      <c r="F26" s="87">
        <v>-37.5</v>
      </c>
      <c r="G26" s="87" t="s">
        <v>146</v>
      </c>
      <c r="H26" s="87"/>
      <c r="I26" s="87"/>
      <c r="J26" s="87"/>
      <c r="K26" s="87"/>
      <c r="L26" s="87"/>
      <c r="M26" s="87"/>
      <c r="N26" s="87">
        <v>-37.5</v>
      </c>
      <c r="O26" s="87"/>
      <c r="P26" s="87"/>
      <c r="S26" s="106">
        <v>4300</v>
      </c>
      <c r="T26" s="107" t="s">
        <v>151</v>
      </c>
      <c r="U26" s="108"/>
      <c r="V26" s="108"/>
      <c r="W26" s="108"/>
      <c r="X26" s="108"/>
      <c r="Y26" s="108"/>
      <c r="Z26" s="108">
        <v>60</v>
      </c>
      <c r="AA26" s="108"/>
      <c r="AB26" s="108"/>
      <c r="AC26" s="108"/>
      <c r="AD26" s="108"/>
      <c r="AE26" s="108">
        <f t="shared" si="0"/>
        <v>60</v>
      </c>
    </row>
    <row r="27" spans="1:31" ht="16.5" thickBot="1" x14ac:dyDescent="0.3">
      <c r="A27" s="88">
        <v>9</v>
      </c>
      <c r="B27" s="89"/>
      <c r="C27" s="89"/>
      <c r="D27" s="89"/>
      <c r="E27" s="89"/>
      <c r="F27" s="89">
        <v>-40</v>
      </c>
      <c r="G27" s="89" t="s">
        <v>146</v>
      </c>
      <c r="H27" s="89"/>
      <c r="I27" s="89"/>
      <c r="J27" s="89"/>
      <c r="K27" s="89"/>
      <c r="L27" s="89"/>
      <c r="M27" s="89"/>
      <c r="N27" s="89"/>
      <c r="O27" s="89"/>
      <c r="P27" s="89">
        <v>-40</v>
      </c>
      <c r="Q27" s="75">
        <f>SUM(P18:P27)</f>
        <v>0</v>
      </c>
      <c r="S27" s="106">
        <v>6000</v>
      </c>
      <c r="T27" s="107" t="s">
        <v>157</v>
      </c>
      <c r="U27" s="108"/>
      <c r="V27" s="108"/>
      <c r="W27" s="108"/>
      <c r="X27" s="108"/>
      <c r="Y27" s="108"/>
      <c r="Z27" s="108"/>
      <c r="AA27" s="108">
        <v>10</v>
      </c>
      <c r="AB27" s="108"/>
      <c r="AC27" s="108"/>
      <c r="AD27" s="108"/>
      <c r="AE27" s="108">
        <f t="shared" si="0"/>
        <v>10</v>
      </c>
    </row>
    <row r="28" spans="1:31" ht="17.25" thickTop="1" thickBot="1" x14ac:dyDescent="0.3">
      <c r="A28" s="90"/>
      <c r="B28" s="91">
        <f>SUM(B18:B27)</f>
        <v>20</v>
      </c>
      <c r="C28" s="92">
        <f t="shared" ref="C28:F28" si="1">SUM(C18:C27)</f>
        <v>0</v>
      </c>
      <c r="D28" s="92">
        <f t="shared" si="1"/>
        <v>0</v>
      </c>
      <c r="E28" s="92">
        <f t="shared" si="1"/>
        <v>0</v>
      </c>
      <c r="F28" s="93">
        <f t="shared" si="1"/>
        <v>130</v>
      </c>
      <c r="G28" s="94"/>
      <c r="H28" s="91">
        <f>SUM(H18:H27)</f>
        <v>0</v>
      </c>
      <c r="I28" s="92">
        <f t="shared" ref="I28:P28" si="2">SUM(I18:I27)</f>
        <v>0</v>
      </c>
      <c r="J28" s="92">
        <f t="shared" si="2"/>
        <v>170</v>
      </c>
      <c r="K28" s="92">
        <f t="shared" si="2"/>
        <v>0</v>
      </c>
      <c r="L28" s="92">
        <f t="shared" si="2"/>
        <v>-20</v>
      </c>
      <c r="M28" s="92">
        <f t="shared" si="2"/>
        <v>0</v>
      </c>
      <c r="N28" s="92">
        <f t="shared" si="2"/>
        <v>0</v>
      </c>
      <c r="O28" s="92">
        <f t="shared" si="2"/>
        <v>0</v>
      </c>
      <c r="P28" s="93">
        <f t="shared" si="2"/>
        <v>0</v>
      </c>
      <c r="S28" s="106">
        <v>8150</v>
      </c>
      <c r="T28" s="107" t="s">
        <v>158</v>
      </c>
      <c r="U28" s="108"/>
      <c r="V28" s="108"/>
      <c r="W28" s="108">
        <v>10</v>
      </c>
      <c r="X28" s="108"/>
      <c r="Y28" s="108"/>
      <c r="Z28" s="108"/>
      <c r="AA28" s="108"/>
      <c r="AB28" s="108"/>
      <c r="AC28" s="108"/>
      <c r="AD28" s="108"/>
      <c r="AE28" s="108">
        <f t="shared" si="0"/>
        <v>10</v>
      </c>
    </row>
    <row r="29" spans="1:31" ht="16.5" thickBot="1" x14ac:dyDescent="0.3">
      <c r="A29" s="95" t="s">
        <v>143</v>
      </c>
      <c r="B29" s="150">
        <f>B28+F28</f>
        <v>150</v>
      </c>
      <c r="C29" s="151"/>
      <c r="D29" s="151"/>
      <c r="E29" s="151"/>
      <c r="F29" s="152"/>
      <c r="G29" s="87" t="s">
        <v>146</v>
      </c>
      <c r="H29" s="153">
        <v>150</v>
      </c>
      <c r="I29" s="154"/>
      <c r="J29" s="154"/>
      <c r="K29" s="154"/>
      <c r="L29" s="154"/>
      <c r="M29" s="154"/>
      <c r="N29" s="154"/>
      <c r="O29" s="154"/>
      <c r="P29" s="155"/>
      <c r="S29" s="109">
        <v>8960</v>
      </c>
      <c r="T29" s="110" t="s">
        <v>159</v>
      </c>
      <c r="U29" s="111"/>
      <c r="V29" s="111"/>
      <c r="W29" s="111"/>
      <c r="X29" s="111"/>
      <c r="Y29" s="111"/>
      <c r="Z29" s="111"/>
      <c r="AA29" s="111"/>
      <c r="AB29" s="111"/>
      <c r="AC29" s="111"/>
      <c r="AD29" s="111">
        <v>170</v>
      </c>
      <c r="AE29" s="111">
        <f t="shared" si="0"/>
        <v>170</v>
      </c>
    </row>
    <row r="30" spans="1:31" ht="16.5" thickBot="1" x14ac:dyDescent="0.3">
      <c r="A30" s="96"/>
      <c r="B30" s="78"/>
      <c r="C30" s="78"/>
      <c r="D30" s="78"/>
      <c r="E30" s="78"/>
      <c r="F30" s="78"/>
      <c r="G30" s="78"/>
      <c r="H30" s="78"/>
      <c r="I30" s="78"/>
      <c r="J30" s="78"/>
      <c r="K30" s="78"/>
      <c r="L30" s="78"/>
      <c r="M30" s="78"/>
      <c r="N30" s="78"/>
      <c r="O30" s="78"/>
      <c r="P30" s="78"/>
      <c r="S30" s="95" t="s">
        <v>143</v>
      </c>
      <c r="T30" s="97"/>
      <c r="U30" s="98">
        <f>SUM(U17:U29)</f>
        <v>0</v>
      </c>
      <c r="V30" s="98">
        <f t="shared" ref="V30:AE30" si="3">SUM(V17:V29)</f>
        <v>0</v>
      </c>
      <c r="W30" s="98">
        <f t="shared" si="3"/>
        <v>0</v>
      </c>
      <c r="X30" s="98">
        <f t="shared" si="3"/>
        <v>0</v>
      </c>
      <c r="Y30" s="98">
        <f t="shared" si="3"/>
        <v>0</v>
      </c>
      <c r="Z30" s="98">
        <f t="shared" si="3"/>
        <v>0</v>
      </c>
      <c r="AA30" s="98">
        <f t="shared" si="3"/>
        <v>0</v>
      </c>
      <c r="AB30" s="98">
        <f t="shared" si="3"/>
        <v>0</v>
      </c>
      <c r="AC30" s="98">
        <f t="shared" si="3"/>
        <v>0</v>
      </c>
      <c r="AD30" s="98">
        <f t="shared" si="3"/>
        <v>0</v>
      </c>
      <c r="AE30" s="98">
        <f t="shared" si="3"/>
        <v>0</v>
      </c>
    </row>
    <row r="32" spans="1:31" ht="26.45" customHeight="1" x14ac:dyDescent="0.25"/>
    <row r="33" spans="1:13" ht="26.45" customHeight="1" x14ac:dyDescent="0.25"/>
    <row r="34" spans="1:13" ht="26.45" customHeight="1" x14ac:dyDescent="0.25"/>
    <row r="35" spans="1:13" ht="26.45" customHeight="1" x14ac:dyDescent="0.25"/>
    <row r="36" spans="1:13" ht="26.45" customHeight="1" x14ac:dyDescent="0.25"/>
    <row r="37" spans="1:13" ht="26.45" customHeight="1" x14ac:dyDescent="0.25"/>
    <row r="38" spans="1:13" ht="26.45" customHeight="1" x14ac:dyDescent="0.25"/>
    <row r="39" spans="1:13" ht="26.45" customHeight="1" x14ac:dyDescent="0.25"/>
    <row r="40" spans="1:13" ht="26.45" customHeight="1" x14ac:dyDescent="0.25"/>
    <row r="41" spans="1:13" ht="26.45" customHeight="1" x14ac:dyDescent="0.25"/>
    <row r="42" spans="1:13" ht="26.45" customHeight="1" x14ac:dyDescent="0.25"/>
    <row r="43" spans="1:13" ht="26.45" customHeight="1" x14ac:dyDescent="0.25"/>
    <row r="44" spans="1:13" ht="26.45" customHeight="1" x14ac:dyDescent="0.25"/>
    <row r="45" spans="1:13" ht="26.45" customHeight="1" x14ac:dyDescent="0.25"/>
    <row r="47" spans="1:13" x14ac:dyDescent="0.25">
      <c r="A47" s="99"/>
      <c r="B47" s="78"/>
      <c r="C47" s="78"/>
      <c r="D47" s="78"/>
      <c r="E47" s="78"/>
      <c r="F47" s="78"/>
      <c r="G47" s="78"/>
      <c r="H47" s="78"/>
      <c r="I47" s="78"/>
      <c r="J47" s="78"/>
      <c r="K47" s="78"/>
      <c r="L47" s="78"/>
      <c r="M47" s="78"/>
    </row>
    <row r="48" spans="1:13" x14ac:dyDescent="0.25">
      <c r="A48" s="99"/>
      <c r="B48" s="78"/>
      <c r="C48" s="78"/>
      <c r="D48" s="78"/>
      <c r="E48" s="78"/>
      <c r="F48" s="78"/>
      <c r="G48" s="78"/>
      <c r="H48" s="78"/>
      <c r="I48" s="78"/>
      <c r="J48" s="78"/>
      <c r="K48" s="78"/>
      <c r="L48" s="78"/>
      <c r="M48" s="78"/>
    </row>
  </sheetData>
  <mergeCells count="4">
    <mergeCell ref="B16:F16"/>
    <mergeCell ref="H16:P16"/>
    <mergeCell ref="B29:F29"/>
    <mergeCell ref="H29:P2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178" zoomScaleNormal="178" workbookViewId="0">
      <selection activeCell="C21" sqref="C21"/>
    </sheetView>
  </sheetViews>
  <sheetFormatPr defaultColWidth="8.85546875" defaultRowHeight="18" x14ac:dyDescent="0.25"/>
  <cols>
    <col min="1" max="2" width="27.140625" style="38" customWidth="1"/>
    <col min="3" max="3" width="30.28515625" style="38" customWidth="1"/>
    <col min="4" max="5" width="27.140625" style="38" customWidth="1"/>
    <col min="6" max="16384" width="8.85546875" style="38"/>
  </cols>
  <sheetData>
    <row r="1" spans="1:5" x14ac:dyDescent="0.25">
      <c r="A1" s="37" t="s">
        <v>61</v>
      </c>
    </row>
    <row r="2" spans="1:5" ht="18.75" thickBot="1" x14ac:dyDescent="0.3"/>
    <row r="3" spans="1:5" ht="18.75" thickBot="1" x14ac:dyDescent="0.3">
      <c r="A3" s="43" t="s">
        <v>62</v>
      </c>
      <c r="B3" s="44" t="s">
        <v>63</v>
      </c>
    </row>
    <row r="4" spans="1:5" ht="18.75" thickBot="1" x14ac:dyDescent="0.3">
      <c r="A4" s="45" t="s">
        <v>64</v>
      </c>
      <c r="B4" s="46" t="s">
        <v>65</v>
      </c>
    </row>
    <row r="5" spans="1:5" ht="18.75" thickBot="1" x14ac:dyDescent="0.3">
      <c r="A5" s="45" t="s">
        <v>66</v>
      </c>
      <c r="B5" s="46" t="s">
        <v>67</v>
      </c>
    </row>
    <row r="6" spans="1:5" ht="18.75" thickBot="1" x14ac:dyDescent="0.3">
      <c r="A6" s="45" t="s">
        <v>68</v>
      </c>
      <c r="B6" s="46" t="s">
        <v>69</v>
      </c>
      <c r="C6" s="54">
        <f>2000000+100000+150000+50000</f>
        <v>2300000</v>
      </c>
    </row>
    <row r="7" spans="1:5" ht="18.75" thickBot="1" x14ac:dyDescent="0.3">
      <c r="A7" s="47" t="s">
        <v>70</v>
      </c>
      <c r="B7" s="48" t="s">
        <v>71</v>
      </c>
    </row>
    <row r="8" spans="1:5" ht="18.75" thickBot="1" x14ac:dyDescent="0.3">
      <c r="A8" s="47" t="s">
        <v>72</v>
      </c>
      <c r="B8" s="48" t="s">
        <v>73</v>
      </c>
    </row>
    <row r="9" spans="1:5" ht="18.75" thickBot="1" x14ac:dyDescent="0.3">
      <c r="A9" s="47" t="s">
        <v>75</v>
      </c>
      <c r="B9" s="48" t="s">
        <v>74</v>
      </c>
      <c r="C9" s="55">
        <f>300000+1000000+10000</f>
        <v>1310000</v>
      </c>
    </row>
    <row r="10" spans="1:5" x14ac:dyDescent="0.25">
      <c r="A10" s="38" t="s">
        <v>94</v>
      </c>
      <c r="B10" s="56" t="s">
        <v>95</v>
      </c>
      <c r="C10" s="57">
        <f>C6-C9</f>
        <v>990000</v>
      </c>
    </row>
    <row r="12" spans="1:5" ht="18.75" thickBot="1" x14ac:dyDescent="0.3">
      <c r="A12" s="38" t="s">
        <v>76</v>
      </c>
    </row>
    <row r="13" spans="1:5" ht="18.75" thickBot="1" x14ac:dyDescent="0.3">
      <c r="A13" s="59" t="s">
        <v>77</v>
      </c>
      <c r="B13" s="60" t="s">
        <v>78</v>
      </c>
      <c r="C13" s="58" t="s">
        <v>29</v>
      </c>
      <c r="D13" s="63" t="s">
        <v>52</v>
      </c>
      <c r="E13" s="63" t="s">
        <v>79</v>
      </c>
    </row>
    <row r="14" spans="1:5" ht="18.75" thickBot="1" x14ac:dyDescent="0.3">
      <c r="A14" s="61" t="s">
        <v>80</v>
      </c>
      <c r="B14" s="62" t="s">
        <v>81</v>
      </c>
      <c r="C14" s="135" t="s">
        <v>82</v>
      </c>
      <c r="D14" s="64" t="s">
        <v>83</v>
      </c>
      <c r="E14" s="64" t="s">
        <v>84</v>
      </c>
    </row>
    <row r="15" spans="1:5" ht="18.75" thickBot="1" x14ac:dyDescent="0.3">
      <c r="A15" s="61" t="s">
        <v>85</v>
      </c>
      <c r="B15" s="62"/>
      <c r="C15" s="136"/>
      <c r="D15" s="64" t="s">
        <v>86</v>
      </c>
      <c r="E15" s="64"/>
    </row>
    <row r="16" spans="1:5" ht="18.75" thickBot="1" x14ac:dyDescent="0.3">
      <c r="A16" s="61" t="s">
        <v>87</v>
      </c>
      <c r="B16" s="62"/>
      <c r="C16" s="137"/>
      <c r="D16" s="64"/>
      <c r="E16" s="64"/>
    </row>
  </sheetData>
  <mergeCells count="1">
    <mergeCell ref="C14:C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D10" sqref="D10"/>
    </sheetView>
  </sheetViews>
  <sheetFormatPr defaultColWidth="9.140625" defaultRowHeight="21" x14ac:dyDescent="0.35"/>
  <cols>
    <col min="1" max="1" width="68.7109375" style="2" customWidth="1"/>
    <col min="2" max="4" width="17.42578125" style="22" customWidth="1"/>
    <col min="5" max="9" width="17.42578125" style="2" customWidth="1"/>
    <col min="10" max="16384" width="9.140625" style="2"/>
  </cols>
  <sheetData>
    <row r="1" spans="1:4" x14ac:dyDescent="0.35">
      <c r="A1" s="1" t="s">
        <v>20</v>
      </c>
    </row>
    <row r="2" spans="1:4" x14ac:dyDescent="0.35">
      <c r="A2" s="2" t="s">
        <v>39</v>
      </c>
    </row>
    <row r="3" spans="1:4" x14ac:dyDescent="0.35">
      <c r="A3" s="2" t="s">
        <v>164</v>
      </c>
    </row>
    <row r="4" spans="1:4" x14ac:dyDescent="0.35">
      <c r="A4" s="2" t="s">
        <v>165</v>
      </c>
    </row>
    <row r="5" spans="1:4" x14ac:dyDescent="0.35">
      <c r="A5" s="3"/>
      <c r="B5" s="4" t="s">
        <v>17</v>
      </c>
      <c r="C5" s="4" t="s">
        <v>18</v>
      </c>
      <c r="D5" s="4" t="s">
        <v>19</v>
      </c>
    </row>
    <row r="6" spans="1:4" x14ac:dyDescent="0.35">
      <c r="A6" s="3" t="s">
        <v>0</v>
      </c>
      <c r="B6" s="23"/>
      <c r="C6" s="23"/>
      <c r="D6" s="23"/>
    </row>
    <row r="7" spans="1:4" x14ac:dyDescent="0.35">
      <c r="A7" s="3" t="s">
        <v>1</v>
      </c>
      <c r="B7" s="23"/>
      <c r="C7" s="23"/>
      <c r="D7" s="23"/>
    </row>
    <row r="8" spans="1:4" s="16" customFormat="1" x14ac:dyDescent="0.35">
      <c r="A8" s="14" t="s">
        <v>2</v>
      </c>
      <c r="B8" s="156"/>
      <c r="C8" s="156"/>
      <c r="D8" s="156" t="s">
        <v>166</v>
      </c>
    </row>
    <row r="9" spans="1:4" s="16" customFormat="1" x14ac:dyDescent="0.35">
      <c r="A9" s="14" t="s">
        <v>3</v>
      </c>
      <c r="B9" s="156"/>
      <c r="C9" s="156" t="s">
        <v>41</v>
      </c>
      <c r="D9" s="156" t="s">
        <v>43</v>
      </c>
    </row>
    <row r="10" spans="1:4" s="16" customFormat="1" x14ac:dyDescent="0.35">
      <c r="A10" s="14" t="s">
        <v>4</v>
      </c>
      <c r="B10" s="156"/>
      <c r="C10" s="156" t="s">
        <v>43</v>
      </c>
      <c r="D10" s="156" t="s">
        <v>41</v>
      </c>
    </row>
    <row r="11" spans="1:4" x14ac:dyDescent="0.35">
      <c r="A11" s="3" t="s">
        <v>5</v>
      </c>
      <c r="B11" s="23"/>
      <c r="C11" s="23"/>
      <c r="D11" s="23"/>
    </row>
    <row r="12" spans="1:4" x14ac:dyDescent="0.35">
      <c r="A12" s="3" t="s">
        <v>6</v>
      </c>
      <c r="B12" s="23"/>
      <c r="C12" s="23"/>
      <c r="D12" s="23"/>
    </row>
    <row r="13" spans="1:4" x14ac:dyDescent="0.35">
      <c r="A13" s="3" t="s">
        <v>7</v>
      </c>
      <c r="B13" s="23"/>
      <c r="C13" s="23"/>
      <c r="D13" s="23"/>
    </row>
    <row r="14" spans="1:4" x14ac:dyDescent="0.35">
      <c r="A14" s="3" t="s">
        <v>8</v>
      </c>
      <c r="B14" s="23"/>
      <c r="C14" s="23"/>
      <c r="D14" s="23"/>
    </row>
    <row r="15" spans="1:4" x14ac:dyDescent="0.35">
      <c r="A15" s="3" t="s">
        <v>9</v>
      </c>
      <c r="B15" s="23"/>
      <c r="C15" s="23"/>
      <c r="D15" s="23"/>
    </row>
    <row r="16" spans="1:4" x14ac:dyDescent="0.35">
      <c r="A16" s="3" t="s">
        <v>10</v>
      </c>
      <c r="B16" s="23"/>
      <c r="C16" s="23"/>
      <c r="D16" s="23"/>
    </row>
    <row r="17" spans="1:4" x14ac:dyDescent="0.35">
      <c r="A17" s="3" t="s">
        <v>11</v>
      </c>
      <c r="B17" s="23"/>
      <c r="C17" s="23"/>
      <c r="D17" s="23"/>
    </row>
    <row r="18" spans="1:4" x14ac:dyDescent="0.35">
      <c r="A18" s="3" t="s">
        <v>12</v>
      </c>
      <c r="B18" s="23"/>
      <c r="C18" s="23"/>
      <c r="D18" s="23"/>
    </row>
    <row r="19" spans="1:4" s="16" customFormat="1" x14ac:dyDescent="0.35">
      <c r="A19" s="14" t="s">
        <v>13</v>
      </c>
      <c r="B19" s="156" t="s">
        <v>41</v>
      </c>
      <c r="C19" s="156" t="s">
        <v>43</v>
      </c>
      <c r="D19" s="156"/>
    </row>
    <row r="20" spans="1:4" x14ac:dyDescent="0.35">
      <c r="A20" s="3" t="s">
        <v>14</v>
      </c>
      <c r="B20" s="23" t="s">
        <v>43</v>
      </c>
      <c r="C20" s="23" t="s">
        <v>41</v>
      </c>
      <c r="D20" s="23"/>
    </row>
    <row r="21" spans="1:4" x14ac:dyDescent="0.35">
      <c r="A21" s="3" t="s">
        <v>15</v>
      </c>
      <c r="B21" s="23"/>
      <c r="C21" s="23"/>
      <c r="D21" s="23"/>
    </row>
    <row r="22" spans="1:4" x14ac:dyDescent="0.35">
      <c r="A22" s="3" t="s">
        <v>16</v>
      </c>
      <c r="B22" s="23"/>
      <c r="C22" s="23"/>
      <c r="D22" s="23"/>
    </row>
    <row r="23" spans="1:4" x14ac:dyDescent="0.35">
      <c r="A23" s="3" t="s">
        <v>21</v>
      </c>
      <c r="B23" s="23"/>
      <c r="C23" s="23"/>
      <c r="D23" s="23"/>
    </row>
    <row r="24" spans="1:4" x14ac:dyDescent="0.35">
      <c r="A24" s="3" t="s">
        <v>22</v>
      </c>
      <c r="B24" s="23"/>
      <c r="C24" s="23"/>
      <c r="D24" s="23"/>
    </row>
    <row r="25" spans="1:4" x14ac:dyDescent="0.35">
      <c r="A25" s="3" t="s">
        <v>23</v>
      </c>
      <c r="B25" s="23"/>
      <c r="C25" s="23"/>
      <c r="D25" s="23"/>
    </row>
    <row r="26" spans="1:4" x14ac:dyDescent="0.35">
      <c r="A26" s="3" t="s">
        <v>24</v>
      </c>
      <c r="B26" s="23"/>
      <c r="C26" s="23"/>
      <c r="D26" s="23"/>
    </row>
    <row r="27" spans="1:4" x14ac:dyDescent="0.35">
      <c r="A27" s="3" t="s">
        <v>25</v>
      </c>
      <c r="B27" s="23"/>
      <c r="C27" s="23"/>
      <c r="D27" s="2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activeCell="A13" sqref="A13"/>
    </sheetView>
  </sheetViews>
  <sheetFormatPr defaultColWidth="9.140625" defaultRowHeight="21" x14ac:dyDescent="0.35"/>
  <cols>
    <col min="1" max="1" width="68.7109375" style="2" customWidth="1"/>
    <col min="2" max="4" width="17.42578125" style="22" customWidth="1"/>
    <col min="5" max="9" width="17.42578125" style="2" customWidth="1"/>
    <col min="10" max="16384" width="9.140625" style="2"/>
  </cols>
  <sheetData>
    <row r="1" spans="1:4" x14ac:dyDescent="0.35">
      <c r="A1" s="1" t="s">
        <v>20</v>
      </c>
    </row>
    <row r="2" spans="1:4" x14ac:dyDescent="0.35">
      <c r="A2" s="2" t="s">
        <v>39</v>
      </c>
    </row>
    <row r="4" spans="1:4" x14ac:dyDescent="0.35">
      <c r="A4" s="3"/>
      <c r="B4" s="4" t="s">
        <v>17</v>
      </c>
      <c r="C4" s="4" t="s">
        <v>18</v>
      </c>
      <c r="D4" s="4" t="s">
        <v>19</v>
      </c>
    </row>
    <row r="5" spans="1:4" x14ac:dyDescent="0.35">
      <c r="A5" s="3" t="s">
        <v>0</v>
      </c>
      <c r="B5" s="23"/>
      <c r="C5" s="23" t="s">
        <v>40</v>
      </c>
      <c r="D5" s="23"/>
    </row>
    <row r="6" spans="1:4" x14ac:dyDescent="0.35">
      <c r="A6" s="3" t="s">
        <v>1</v>
      </c>
      <c r="B6" s="23"/>
      <c r="C6" s="23" t="s">
        <v>40</v>
      </c>
      <c r="D6" s="23"/>
    </row>
    <row r="7" spans="1:4" x14ac:dyDescent="0.35">
      <c r="A7" s="3" t="s">
        <v>2</v>
      </c>
      <c r="B7" s="23"/>
      <c r="C7" s="23"/>
      <c r="D7" s="23" t="s">
        <v>40</v>
      </c>
    </row>
    <row r="8" spans="1:4" x14ac:dyDescent="0.35">
      <c r="A8" s="3" t="s">
        <v>3</v>
      </c>
      <c r="B8" s="23"/>
      <c r="C8" s="23" t="s">
        <v>41</v>
      </c>
      <c r="D8" s="23" t="s">
        <v>42</v>
      </c>
    </row>
    <row r="9" spans="1:4" x14ac:dyDescent="0.35">
      <c r="A9" s="3" t="s">
        <v>4</v>
      </c>
      <c r="B9" s="23"/>
      <c r="C9" s="23" t="s">
        <v>42</v>
      </c>
      <c r="D9" s="23" t="s">
        <v>41</v>
      </c>
    </row>
    <row r="10" spans="1:4" x14ac:dyDescent="0.35">
      <c r="A10" s="3" t="s">
        <v>5</v>
      </c>
      <c r="B10" s="23" t="s">
        <v>41</v>
      </c>
      <c r="C10" s="23" t="s">
        <v>43</v>
      </c>
      <c r="D10" s="23"/>
    </row>
    <row r="11" spans="1:4" x14ac:dyDescent="0.35">
      <c r="A11" s="3" t="s">
        <v>6</v>
      </c>
      <c r="B11" s="23"/>
      <c r="C11" s="23" t="s">
        <v>40</v>
      </c>
      <c r="D11" s="23"/>
    </row>
    <row r="12" spans="1:4" x14ac:dyDescent="0.35">
      <c r="A12" s="3" t="s">
        <v>7</v>
      </c>
      <c r="B12" s="23" t="s">
        <v>43</v>
      </c>
      <c r="C12" s="23" t="s">
        <v>41</v>
      </c>
      <c r="D12" s="23"/>
    </row>
    <row r="13" spans="1:4" x14ac:dyDescent="0.35">
      <c r="A13" s="3" t="s">
        <v>8</v>
      </c>
      <c r="B13" s="23" t="s">
        <v>41</v>
      </c>
      <c r="C13" s="23" t="s">
        <v>43</v>
      </c>
      <c r="D13" s="23"/>
    </row>
    <row r="14" spans="1:4" x14ac:dyDescent="0.35">
      <c r="A14" s="3" t="s">
        <v>9</v>
      </c>
      <c r="B14" s="23" t="s">
        <v>41</v>
      </c>
      <c r="C14" s="23" t="s">
        <v>43</v>
      </c>
      <c r="D14" s="23"/>
    </row>
    <row r="15" spans="1:4" x14ac:dyDescent="0.35">
      <c r="A15" s="3" t="s">
        <v>10</v>
      </c>
      <c r="B15" s="23" t="s">
        <v>40</v>
      </c>
      <c r="C15" s="23"/>
      <c r="D15" s="23"/>
    </row>
    <row r="16" spans="1:4" x14ac:dyDescent="0.35">
      <c r="A16" s="3" t="s">
        <v>11</v>
      </c>
      <c r="B16" s="23" t="s">
        <v>42</v>
      </c>
      <c r="C16" s="23" t="s">
        <v>41</v>
      </c>
      <c r="D16" s="23"/>
    </row>
    <row r="17" spans="1:4" x14ac:dyDescent="0.35">
      <c r="A17" s="3" t="s">
        <v>12</v>
      </c>
      <c r="B17" s="23" t="s">
        <v>41</v>
      </c>
      <c r="C17" s="23" t="s">
        <v>43</v>
      </c>
      <c r="D17" s="23"/>
    </row>
    <row r="18" spans="1:4" x14ac:dyDescent="0.35">
      <c r="A18" s="3" t="s">
        <v>13</v>
      </c>
      <c r="B18" s="23" t="s">
        <v>41</v>
      </c>
      <c r="C18" s="23" t="s">
        <v>43</v>
      </c>
      <c r="D18" s="23"/>
    </row>
    <row r="19" spans="1:4" x14ac:dyDescent="0.35">
      <c r="A19" s="3" t="s">
        <v>14</v>
      </c>
      <c r="B19" s="23" t="s">
        <v>43</v>
      </c>
      <c r="C19" s="23" t="s">
        <v>41</v>
      </c>
      <c r="D19" s="23"/>
    </row>
    <row r="20" spans="1:4" x14ac:dyDescent="0.35">
      <c r="A20" s="3" t="s">
        <v>15</v>
      </c>
      <c r="B20" s="23"/>
      <c r="C20" s="23" t="s">
        <v>43</v>
      </c>
      <c r="D20" s="23" t="s">
        <v>41</v>
      </c>
    </row>
    <row r="21" spans="1:4" x14ac:dyDescent="0.35">
      <c r="A21" s="3" t="s">
        <v>16</v>
      </c>
      <c r="B21" s="23" t="s">
        <v>41</v>
      </c>
      <c r="C21" s="23" t="s">
        <v>43</v>
      </c>
      <c r="D21" s="23"/>
    </row>
    <row r="22" spans="1:4" x14ac:dyDescent="0.35">
      <c r="A22" s="3" t="s">
        <v>21</v>
      </c>
      <c r="B22" s="23"/>
      <c r="C22" s="23"/>
      <c r="D22" s="23" t="s">
        <v>40</v>
      </c>
    </row>
    <row r="23" spans="1:4" x14ac:dyDescent="0.35">
      <c r="A23" s="3" t="s">
        <v>22</v>
      </c>
      <c r="B23" s="23" t="s">
        <v>41</v>
      </c>
      <c r="C23" s="23" t="s">
        <v>43</v>
      </c>
      <c r="D23" s="23"/>
    </row>
    <row r="24" spans="1:4" x14ac:dyDescent="0.35">
      <c r="A24" s="3" t="s">
        <v>23</v>
      </c>
      <c r="B24" s="23" t="s">
        <v>41</v>
      </c>
      <c r="C24" s="23" t="s">
        <v>43</v>
      </c>
      <c r="D24" s="23"/>
    </row>
    <row r="25" spans="1:4" x14ac:dyDescent="0.35">
      <c r="A25" s="3" t="s">
        <v>24</v>
      </c>
      <c r="B25" s="23"/>
      <c r="C25" s="23" t="s">
        <v>43</v>
      </c>
      <c r="D25" s="23" t="s">
        <v>41</v>
      </c>
    </row>
    <row r="26" spans="1:4" x14ac:dyDescent="0.35">
      <c r="A26" s="3" t="s">
        <v>25</v>
      </c>
      <c r="B26" s="23" t="s">
        <v>41</v>
      </c>
      <c r="C26" s="23" t="s">
        <v>43</v>
      </c>
      <c r="D26" s="2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118" zoomScaleNormal="118" workbookViewId="0">
      <selection activeCell="D20" sqref="D20"/>
    </sheetView>
  </sheetViews>
  <sheetFormatPr defaultColWidth="9.140625" defaultRowHeight="21" x14ac:dyDescent="0.35"/>
  <cols>
    <col min="1" max="1" width="65" style="18" customWidth="1"/>
    <col min="2" max="4" width="31.7109375" style="18" customWidth="1"/>
    <col min="5" max="5" width="39.28515625" style="18" customWidth="1"/>
    <col min="6" max="7" width="31.7109375" style="18" customWidth="1"/>
    <col min="8" max="16384" width="9.140625" style="18"/>
  </cols>
  <sheetData>
    <row r="1" spans="1:4" x14ac:dyDescent="0.35">
      <c r="A1" s="17" t="s">
        <v>31</v>
      </c>
    </row>
    <row r="2" spans="1:4" ht="21.75" thickBot="1" x14ac:dyDescent="0.4">
      <c r="A2" s="18" t="s">
        <v>32</v>
      </c>
    </row>
    <row r="3" spans="1:4" ht="21.75" thickBot="1" x14ac:dyDescent="0.4">
      <c r="B3" s="24" t="s">
        <v>44</v>
      </c>
      <c r="C3" s="138" t="s">
        <v>45</v>
      </c>
      <c r="D3" s="139"/>
    </row>
    <row r="4" spans="1:4" x14ac:dyDescent="0.35">
      <c r="A4" s="19"/>
      <c r="B4" s="39" t="s">
        <v>26</v>
      </c>
      <c r="C4" s="40" t="s">
        <v>29</v>
      </c>
      <c r="D4" s="39" t="s">
        <v>30</v>
      </c>
    </row>
    <row r="5" spans="1:4" x14ac:dyDescent="0.35">
      <c r="A5" s="20"/>
      <c r="B5" s="39" t="s">
        <v>27</v>
      </c>
      <c r="C5" s="40" t="s">
        <v>27</v>
      </c>
      <c r="D5" s="39" t="s">
        <v>27</v>
      </c>
    </row>
    <row r="6" spans="1:4" ht="14.25" customHeight="1" x14ac:dyDescent="0.35">
      <c r="A6" s="21"/>
      <c r="B6" s="41" t="s">
        <v>28</v>
      </c>
      <c r="C6" s="42" t="s">
        <v>28</v>
      </c>
      <c r="D6" s="41" t="s">
        <v>28</v>
      </c>
    </row>
    <row r="7" spans="1:4" x14ac:dyDescent="0.35">
      <c r="A7" s="14" t="s">
        <v>0</v>
      </c>
      <c r="B7" s="140" t="s">
        <v>93</v>
      </c>
      <c r="C7" s="141"/>
      <c r="D7" s="142"/>
    </row>
    <row r="8" spans="1:4" x14ac:dyDescent="0.35">
      <c r="A8" s="14" t="s">
        <v>1</v>
      </c>
      <c r="B8" s="140" t="s">
        <v>93</v>
      </c>
      <c r="C8" s="141"/>
      <c r="D8" s="142"/>
    </row>
    <row r="9" spans="1:4" x14ac:dyDescent="0.35">
      <c r="A9" s="14" t="s">
        <v>2</v>
      </c>
      <c r="B9" s="14" t="s">
        <v>161</v>
      </c>
      <c r="C9" s="14" t="s">
        <v>162</v>
      </c>
      <c r="D9" s="14"/>
    </row>
    <row r="10" spans="1:4" x14ac:dyDescent="0.35">
      <c r="A10" s="14" t="s">
        <v>3</v>
      </c>
      <c r="B10" s="14"/>
      <c r="C10" s="14"/>
      <c r="D10" s="14"/>
    </row>
    <row r="11" spans="1:4" x14ac:dyDescent="0.35">
      <c r="A11" s="14" t="s">
        <v>4</v>
      </c>
      <c r="B11" s="14"/>
      <c r="C11" s="14"/>
      <c r="D11" s="14"/>
    </row>
    <row r="12" spans="1:4" x14ac:dyDescent="0.35">
      <c r="A12" s="15" t="s">
        <v>5</v>
      </c>
      <c r="B12" s="15"/>
      <c r="C12" s="15"/>
      <c r="D12" s="15"/>
    </row>
    <row r="13" spans="1:4" x14ac:dyDescent="0.35">
      <c r="A13" s="15" t="s">
        <v>6</v>
      </c>
      <c r="B13" s="15"/>
      <c r="C13" s="15"/>
      <c r="D13" s="15"/>
    </row>
    <row r="14" spans="1:4" x14ac:dyDescent="0.35">
      <c r="A14" s="15" t="s">
        <v>7</v>
      </c>
      <c r="B14" s="15"/>
      <c r="C14" s="15"/>
      <c r="D14" s="15"/>
    </row>
    <row r="15" spans="1:4" x14ac:dyDescent="0.35">
      <c r="A15" s="15" t="s">
        <v>8</v>
      </c>
      <c r="B15" s="15"/>
      <c r="C15" s="15"/>
      <c r="D15" s="15"/>
    </row>
    <row r="16" spans="1:4" x14ac:dyDescent="0.35">
      <c r="A16" s="15" t="s">
        <v>9</v>
      </c>
      <c r="B16" s="15"/>
      <c r="C16" s="15"/>
      <c r="D16" s="15"/>
    </row>
    <row r="17" spans="1:4" x14ac:dyDescent="0.35">
      <c r="A17" s="15" t="s">
        <v>163</v>
      </c>
      <c r="B17" s="15" t="s">
        <v>28</v>
      </c>
      <c r="C17" s="15" t="s">
        <v>28</v>
      </c>
      <c r="D17" s="15"/>
    </row>
    <row r="18" spans="1:4" x14ac:dyDescent="0.35">
      <c r="A18" s="15" t="s">
        <v>11</v>
      </c>
      <c r="B18" s="15"/>
      <c r="C18" s="15" t="s">
        <v>28</v>
      </c>
      <c r="D18" s="15" t="s">
        <v>37</v>
      </c>
    </row>
    <row r="19" spans="1:4" x14ac:dyDescent="0.35">
      <c r="A19" s="15" t="s">
        <v>12</v>
      </c>
      <c r="B19" s="15" t="s">
        <v>28</v>
      </c>
      <c r="C19" s="15"/>
      <c r="D19" s="15" t="s">
        <v>28</v>
      </c>
    </row>
    <row r="20" spans="1:4" x14ac:dyDescent="0.35">
      <c r="A20" s="15" t="s">
        <v>13</v>
      </c>
      <c r="B20" s="15"/>
      <c r="C20" s="15"/>
      <c r="D20" s="15"/>
    </row>
    <row r="21" spans="1:4" x14ac:dyDescent="0.35">
      <c r="A21" s="15" t="s">
        <v>14</v>
      </c>
      <c r="B21" s="15"/>
      <c r="C21" s="15"/>
      <c r="D21" s="15"/>
    </row>
    <row r="22" spans="1:4" s="16" customFormat="1" x14ac:dyDescent="0.35">
      <c r="A22" s="14" t="s">
        <v>15</v>
      </c>
      <c r="B22" s="14" t="s">
        <v>37</v>
      </c>
      <c r="C22" s="14"/>
      <c r="D22" s="14" t="s">
        <v>37</v>
      </c>
    </row>
    <row r="23" spans="1:4" s="16" customFormat="1" x14ac:dyDescent="0.35">
      <c r="A23" s="14" t="s">
        <v>16</v>
      </c>
      <c r="B23" s="14" t="s">
        <v>28</v>
      </c>
      <c r="C23" s="14"/>
      <c r="D23" s="14" t="s">
        <v>28</v>
      </c>
    </row>
    <row r="24" spans="1:4" s="16" customFormat="1" x14ac:dyDescent="0.35">
      <c r="A24" s="14" t="s">
        <v>33</v>
      </c>
      <c r="B24" s="14" t="s">
        <v>28</v>
      </c>
      <c r="C24" s="14" t="s">
        <v>28</v>
      </c>
      <c r="D24" s="14"/>
    </row>
    <row r="25" spans="1:4" x14ac:dyDescent="0.35">
      <c r="A25" s="15" t="s">
        <v>21</v>
      </c>
      <c r="B25" s="15"/>
      <c r="C25" s="15"/>
      <c r="D25" s="15"/>
    </row>
    <row r="26" spans="1:4" x14ac:dyDescent="0.35">
      <c r="A26" s="15" t="s">
        <v>22</v>
      </c>
      <c r="B26" s="15"/>
      <c r="C26" s="15"/>
      <c r="D26" s="15"/>
    </row>
    <row r="27" spans="1:4" x14ac:dyDescent="0.35">
      <c r="A27" s="15" t="s">
        <v>23</v>
      </c>
      <c r="B27" s="15"/>
      <c r="C27" s="15"/>
      <c r="D27" s="15"/>
    </row>
    <row r="28" spans="1:4" x14ac:dyDescent="0.35">
      <c r="A28" s="15" t="s">
        <v>24</v>
      </c>
      <c r="B28" s="15"/>
      <c r="C28" s="15"/>
      <c r="D28" s="15"/>
    </row>
    <row r="29" spans="1:4" x14ac:dyDescent="0.35">
      <c r="A29" s="15" t="s">
        <v>25</v>
      </c>
      <c r="B29" s="15"/>
      <c r="C29" s="15"/>
      <c r="D29" s="15"/>
    </row>
  </sheetData>
  <mergeCells count="3">
    <mergeCell ref="C3:D3"/>
    <mergeCell ref="B7:D7"/>
    <mergeCell ref="B8:D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opLeftCell="A7" workbookViewId="0"/>
  </sheetViews>
  <sheetFormatPr defaultColWidth="9.140625" defaultRowHeight="21" x14ac:dyDescent="0.35"/>
  <cols>
    <col min="1" max="1" width="65" style="2" customWidth="1"/>
    <col min="2" max="4" width="31.7109375" style="2" customWidth="1"/>
    <col min="5" max="5" width="39.28515625" style="2" customWidth="1"/>
    <col min="6" max="7" width="31.7109375" style="2" customWidth="1"/>
    <col min="8" max="16384" width="9.140625" style="2"/>
  </cols>
  <sheetData>
    <row r="1" spans="1:5" x14ac:dyDescent="0.35">
      <c r="A1" s="1" t="s">
        <v>31</v>
      </c>
    </row>
    <row r="2" spans="1:5" x14ac:dyDescent="0.35">
      <c r="A2" s="2" t="s">
        <v>32</v>
      </c>
    </row>
    <row r="4" spans="1:5" x14ac:dyDescent="0.35">
      <c r="A4" s="5"/>
      <c r="B4" s="6" t="s">
        <v>26</v>
      </c>
      <c r="C4" s="7" t="s">
        <v>29</v>
      </c>
      <c r="D4" s="6" t="s">
        <v>30</v>
      </c>
    </row>
    <row r="5" spans="1:5" x14ac:dyDescent="0.35">
      <c r="A5" s="8"/>
      <c r="B5" s="9" t="s">
        <v>27</v>
      </c>
      <c r="C5" s="10" t="s">
        <v>27</v>
      </c>
      <c r="D5" s="9" t="s">
        <v>27</v>
      </c>
    </row>
    <row r="6" spans="1:5" ht="14.25" customHeight="1" x14ac:dyDescent="0.35">
      <c r="A6" s="11"/>
      <c r="B6" s="12" t="s">
        <v>28</v>
      </c>
      <c r="C6" s="13" t="s">
        <v>28</v>
      </c>
      <c r="D6" s="12" t="s">
        <v>28</v>
      </c>
    </row>
    <row r="7" spans="1:5" x14ac:dyDescent="0.35">
      <c r="A7" s="14" t="s">
        <v>0</v>
      </c>
      <c r="B7" s="14"/>
      <c r="C7" s="14"/>
      <c r="D7" s="14"/>
      <c r="E7" s="16" t="s">
        <v>38</v>
      </c>
    </row>
    <row r="8" spans="1:5" x14ac:dyDescent="0.35">
      <c r="A8" s="14" t="s">
        <v>1</v>
      </c>
      <c r="B8" s="14"/>
      <c r="C8" s="14"/>
      <c r="D8" s="14"/>
      <c r="E8" s="16" t="s">
        <v>38</v>
      </c>
    </row>
    <row r="9" spans="1:5" x14ac:dyDescent="0.35">
      <c r="A9" s="15" t="s">
        <v>2</v>
      </c>
      <c r="B9" s="15" t="s">
        <v>34</v>
      </c>
      <c r="C9" s="15" t="s">
        <v>34</v>
      </c>
      <c r="D9" s="15"/>
    </row>
    <row r="10" spans="1:5" x14ac:dyDescent="0.35">
      <c r="A10" s="15" t="s">
        <v>3</v>
      </c>
      <c r="B10" s="15" t="s">
        <v>34</v>
      </c>
      <c r="C10" s="15" t="s">
        <v>34</v>
      </c>
      <c r="D10" s="15"/>
    </row>
    <row r="11" spans="1:5" x14ac:dyDescent="0.35">
      <c r="A11" s="15" t="s">
        <v>4</v>
      </c>
      <c r="B11" s="15" t="s">
        <v>35</v>
      </c>
      <c r="C11" s="15"/>
      <c r="D11" s="15"/>
    </row>
    <row r="12" spans="1:5" x14ac:dyDescent="0.35">
      <c r="A12" s="15" t="s">
        <v>5</v>
      </c>
      <c r="B12" s="15" t="s">
        <v>35</v>
      </c>
      <c r="C12" s="15"/>
      <c r="D12" s="15"/>
    </row>
    <row r="13" spans="1:5" x14ac:dyDescent="0.35">
      <c r="A13" s="15" t="s">
        <v>6</v>
      </c>
      <c r="B13" s="15" t="s">
        <v>36</v>
      </c>
      <c r="C13" s="15"/>
      <c r="D13" s="15" t="s">
        <v>36</v>
      </c>
    </row>
    <row r="14" spans="1:5" x14ac:dyDescent="0.35">
      <c r="A14" s="15" t="s">
        <v>7</v>
      </c>
      <c r="B14" s="15" t="s">
        <v>28</v>
      </c>
      <c r="C14" s="15" t="s">
        <v>28</v>
      </c>
      <c r="D14" s="15"/>
    </row>
    <row r="15" spans="1:5" x14ac:dyDescent="0.35">
      <c r="A15" s="15" t="s">
        <v>8</v>
      </c>
      <c r="B15" s="15" t="s">
        <v>28</v>
      </c>
      <c r="C15" s="15"/>
      <c r="D15" s="15" t="s">
        <v>28</v>
      </c>
    </row>
    <row r="16" spans="1:5" x14ac:dyDescent="0.35">
      <c r="A16" s="15" t="s">
        <v>9</v>
      </c>
      <c r="B16" s="15" t="s">
        <v>28</v>
      </c>
      <c r="C16" s="15"/>
      <c r="D16" s="15" t="s">
        <v>28</v>
      </c>
    </row>
    <row r="17" spans="1:4" x14ac:dyDescent="0.35">
      <c r="A17" s="15" t="s">
        <v>10</v>
      </c>
      <c r="B17" s="15" t="s">
        <v>28</v>
      </c>
      <c r="C17" s="15" t="s">
        <v>28</v>
      </c>
      <c r="D17" s="15"/>
    </row>
    <row r="18" spans="1:4" x14ac:dyDescent="0.35">
      <c r="A18" s="15" t="s">
        <v>11</v>
      </c>
      <c r="B18" s="15"/>
      <c r="C18" s="15" t="s">
        <v>28</v>
      </c>
      <c r="D18" s="15" t="s">
        <v>37</v>
      </c>
    </row>
    <row r="19" spans="1:4" x14ac:dyDescent="0.35">
      <c r="A19" s="15" t="s">
        <v>12</v>
      </c>
      <c r="B19" s="15" t="s">
        <v>28</v>
      </c>
      <c r="C19" s="15"/>
      <c r="D19" s="15" t="s">
        <v>28</v>
      </c>
    </row>
    <row r="20" spans="1:4" x14ac:dyDescent="0.35">
      <c r="A20" s="15" t="s">
        <v>13</v>
      </c>
      <c r="B20" s="15" t="s">
        <v>35</v>
      </c>
      <c r="C20" s="15"/>
      <c r="D20" s="15"/>
    </row>
    <row r="21" spans="1:4" x14ac:dyDescent="0.35">
      <c r="A21" s="15" t="s">
        <v>14</v>
      </c>
      <c r="B21" s="15" t="s">
        <v>28</v>
      </c>
      <c r="C21" s="15" t="s">
        <v>28</v>
      </c>
      <c r="D21" s="15"/>
    </row>
    <row r="22" spans="1:4" x14ac:dyDescent="0.35">
      <c r="A22" s="15" t="s">
        <v>15</v>
      </c>
      <c r="B22" s="15" t="s">
        <v>34</v>
      </c>
      <c r="C22" s="15"/>
      <c r="D22" s="15" t="s">
        <v>34</v>
      </c>
    </row>
    <row r="23" spans="1:4" x14ac:dyDescent="0.35">
      <c r="A23" s="15" t="s">
        <v>16</v>
      </c>
      <c r="B23" s="15" t="s">
        <v>28</v>
      </c>
      <c r="C23" s="15"/>
      <c r="D23" s="15" t="s">
        <v>28</v>
      </c>
    </row>
    <row r="24" spans="1:4" x14ac:dyDescent="0.35">
      <c r="A24" s="15" t="s">
        <v>33</v>
      </c>
      <c r="B24" s="15" t="s">
        <v>28</v>
      </c>
      <c r="C24" s="15" t="s">
        <v>28</v>
      </c>
      <c r="D24" s="15"/>
    </row>
    <row r="25" spans="1:4" x14ac:dyDescent="0.35">
      <c r="A25" s="15" t="s">
        <v>21</v>
      </c>
      <c r="B25" s="15" t="s">
        <v>37</v>
      </c>
      <c r="C25" s="15" t="s">
        <v>37</v>
      </c>
      <c r="D25" s="15"/>
    </row>
    <row r="26" spans="1:4" x14ac:dyDescent="0.35">
      <c r="A26" s="15" t="s">
        <v>22</v>
      </c>
      <c r="B26" s="15" t="s">
        <v>28</v>
      </c>
      <c r="C26" s="15"/>
      <c r="D26" s="15" t="s">
        <v>28</v>
      </c>
    </row>
    <row r="27" spans="1:4" x14ac:dyDescent="0.35">
      <c r="A27" s="15" t="s">
        <v>23</v>
      </c>
      <c r="B27" s="15" t="s">
        <v>35</v>
      </c>
      <c r="C27" s="15"/>
      <c r="D27" s="15"/>
    </row>
    <row r="28" spans="1:4" x14ac:dyDescent="0.35">
      <c r="A28" s="15" t="s">
        <v>24</v>
      </c>
      <c r="B28" s="15" t="s">
        <v>37</v>
      </c>
      <c r="C28" s="15" t="s">
        <v>37</v>
      </c>
      <c r="D28" s="15"/>
    </row>
    <row r="29" spans="1:4" x14ac:dyDescent="0.35">
      <c r="A29" s="15" t="s">
        <v>25</v>
      </c>
      <c r="B29" s="15" t="s">
        <v>28</v>
      </c>
      <c r="C29" s="15"/>
      <c r="D29" s="15" t="s">
        <v>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topLeftCell="A7" zoomScale="145" zoomScaleNormal="145" workbookViewId="0">
      <selection activeCell="A29" sqref="A29"/>
    </sheetView>
  </sheetViews>
  <sheetFormatPr defaultColWidth="29" defaultRowHeight="23.25" x14ac:dyDescent="0.35"/>
  <cols>
    <col min="1" max="1" width="35.28515625" style="65" customWidth="1"/>
    <col min="2" max="16384" width="29" style="65"/>
  </cols>
  <sheetData>
    <row r="1" spans="1:2" x14ac:dyDescent="0.35">
      <c r="A1" s="65" t="s">
        <v>96</v>
      </c>
    </row>
    <row r="2" spans="1:2" x14ac:dyDescent="0.35">
      <c r="A2" s="65" t="s">
        <v>99</v>
      </c>
    </row>
    <row r="3" spans="1:2" x14ac:dyDescent="0.35">
      <c r="A3" s="65" t="s">
        <v>97</v>
      </c>
    </row>
    <row r="4" spans="1:2" x14ac:dyDescent="0.35">
      <c r="A4" s="65" t="s">
        <v>98</v>
      </c>
    </row>
    <row r="5" spans="1:2" x14ac:dyDescent="0.35">
      <c r="A5" s="65" t="s">
        <v>100</v>
      </c>
    </row>
    <row r="6" spans="1:2" x14ac:dyDescent="0.35">
      <c r="B6" s="65" t="s">
        <v>102</v>
      </c>
    </row>
    <row r="7" spans="1:2" x14ac:dyDescent="0.35">
      <c r="A7" s="65" t="s">
        <v>101</v>
      </c>
      <c r="B7" s="66">
        <f>0.25*5000000</f>
        <v>1250000</v>
      </c>
    </row>
    <row r="8" spans="1:2" x14ac:dyDescent="0.35">
      <c r="A8" s="65" t="s">
        <v>103</v>
      </c>
      <c r="B8" s="66">
        <f>0.25*2000000</f>
        <v>500000</v>
      </c>
    </row>
    <row r="9" spans="1:2" x14ac:dyDescent="0.35">
      <c r="A9" s="65" t="s">
        <v>104</v>
      </c>
      <c r="B9" s="66">
        <f>B7-B8</f>
        <v>750000</v>
      </c>
    </row>
    <row r="11" spans="1:2" x14ac:dyDescent="0.35">
      <c r="A11" s="65" t="s">
        <v>105</v>
      </c>
    </row>
    <row r="12" spans="1:2" x14ac:dyDescent="0.35">
      <c r="A12" s="65" t="s">
        <v>108</v>
      </c>
    </row>
    <row r="13" spans="1:2" x14ac:dyDescent="0.35">
      <c r="A13" s="65" t="s">
        <v>106</v>
      </c>
    </row>
    <row r="14" spans="1:2" x14ac:dyDescent="0.35">
      <c r="A14" s="65" t="s">
        <v>107</v>
      </c>
    </row>
    <row r="16" spans="1:2" x14ac:dyDescent="0.35">
      <c r="A16" s="65" t="s">
        <v>115</v>
      </c>
      <c r="B16" s="66">
        <v>5000000</v>
      </c>
    </row>
    <row r="17" spans="1:2" x14ac:dyDescent="0.35">
      <c r="A17" s="65" t="s">
        <v>116</v>
      </c>
      <c r="B17" s="66">
        <v>1000000</v>
      </c>
    </row>
    <row r="18" spans="1:2" x14ac:dyDescent="0.35">
      <c r="A18" s="65" t="s">
        <v>117</v>
      </c>
      <c r="B18" s="66">
        <v>1100000</v>
      </c>
    </row>
    <row r="19" spans="1:2" x14ac:dyDescent="0.35">
      <c r="A19" s="71" t="s">
        <v>118</v>
      </c>
      <c r="B19" s="72">
        <f>B16-B17+B18</f>
        <v>5100000</v>
      </c>
    </row>
    <row r="28" spans="1:2" x14ac:dyDescent="0.35">
      <c r="A28" s="65" t="s">
        <v>119</v>
      </c>
    </row>
    <row r="29" spans="1:2" x14ac:dyDescent="0.35">
      <c r="A29" s="66">
        <f>((3000000000-10000000)/10000000)*1000000</f>
        <v>299000000</v>
      </c>
    </row>
    <row r="37" spans="1:4" x14ac:dyDescent="0.35">
      <c r="A37" s="65" t="s">
        <v>120</v>
      </c>
    </row>
    <row r="38" spans="1:4" x14ac:dyDescent="0.35">
      <c r="A38" s="65" t="s">
        <v>121</v>
      </c>
    </row>
    <row r="39" spans="1:4" ht="122.25" customHeight="1" x14ac:dyDescent="0.35">
      <c r="A39" s="143" t="s">
        <v>122</v>
      </c>
      <c r="B39" s="143"/>
      <c r="C39" s="143"/>
      <c r="D39" s="143"/>
    </row>
    <row r="41" spans="1:4" x14ac:dyDescent="0.35">
      <c r="A41" s="65" t="s">
        <v>123</v>
      </c>
      <c r="B41" s="66">
        <f>750000/1.25</f>
        <v>600000</v>
      </c>
    </row>
    <row r="43" spans="1:4" x14ac:dyDescent="0.35">
      <c r="A43" s="65" t="s">
        <v>119</v>
      </c>
      <c r="B43" s="66">
        <f>(B41-60000)/5</f>
        <v>108000</v>
      </c>
    </row>
    <row r="44" spans="1:4" x14ac:dyDescent="0.35">
      <c r="A44" s="65" t="s">
        <v>126</v>
      </c>
      <c r="B44" s="73">
        <f>2/12*B43</f>
        <v>18000</v>
      </c>
    </row>
    <row r="46" spans="1:4" x14ac:dyDescent="0.35">
      <c r="A46" s="65" t="s">
        <v>124</v>
      </c>
      <c r="B46" s="66">
        <f>900000</f>
        <v>900000</v>
      </c>
    </row>
    <row r="47" spans="1:4" x14ac:dyDescent="0.35">
      <c r="A47" s="71" t="s">
        <v>125</v>
      </c>
      <c r="B47" s="72">
        <f>B46-B44</f>
        <v>882000</v>
      </c>
    </row>
  </sheetData>
  <mergeCells count="1">
    <mergeCell ref="A39:D3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B15" sqref="B15"/>
    </sheetView>
  </sheetViews>
  <sheetFormatPr defaultColWidth="38.5703125" defaultRowHeight="26.25" x14ac:dyDescent="0.4"/>
  <cols>
    <col min="1" max="2" width="38.5703125" style="67"/>
    <col min="3" max="3" width="38.5703125" style="68"/>
    <col min="4" max="16384" width="38.5703125" style="67"/>
  </cols>
  <sheetData>
    <row r="1" spans="1:3" x14ac:dyDescent="0.4">
      <c r="A1" s="67" t="s">
        <v>113</v>
      </c>
      <c r="C1" s="68">
        <v>100000</v>
      </c>
    </row>
    <row r="2" spans="1:3" x14ac:dyDescent="0.4">
      <c r="A2" s="67" t="s">
        <v>114</v>
      </c>
      <c r="C2" s="68">
        <v>20000</v>
      </c>
    </row>
    <row r="4" spans="1:3" x14ac:dyDescent="0.4">
      <c r="A4" s="67" t="s">
        <v>110</v>
      </c>
      <c r="C4" s="68">
        <v>100000</v>
      </c>
    </row>
    <row r="5" spans="1:3" x14ac:dyDescent="0.4">
      <c r="A5" s="70" t="s">
        <v>109</v>
      </c>
      <c r="B5" s="70"/>
      <c r="C5" s="69">
        <f>C1-C2</f>
        <v>80000</v>
      </c>
    </row>
    <row r="7" spans="1:3" x14ac:dyDescent="0.4">
      <c r="A7" s="67" t="s">
        <v>113</v>
      </c>
      <c r="C7" s="68">
        <v>100000</v>
      </c>
    </row>
    <row r="8" spans="1:3" x14ac:dyDescent="0.4">
      <c r="A8" s="67" t="s">
        <v>112</v>
      </c>
      <c r="C8" s="68">
        <v>20000</v>
      </c>
    </row>
    <row r="9" spans="1:3" x14ac:dyDescent="0.4">
      <c r="A9" s="67" t="s">
        <v>111</v>
      </c>
      <c r="C9" s="68">
        <v>0</v>
      </c>
    </row>
    <row r="12" spans="1:3" x14ac:dyDescent="0.4">
      <c r="A12" s="67" t="s">
        <v>110</v>
      </c>
      <c r="C12" s="68">
        <v>100000</v>
      </c>
    </row>
    <row r="13" spans="1:3" x14ac:dyDescent="0.4">
      <c r="A13" s="70" t="s">
        <v>109</v>
      </c>
      <c r="B13" s="70"/>
      <c r="C13" s="69">
        <v>120000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8"/>
  <sheetViews>
    <sheetView tabSelected="1" zoomScale="130" zoomScaleNormal="130" workbookViewId="0"/>
  </sheetViews>
  <sheetFormatPr defaultColWidth="9" defaultRowHeight="15.75" x14ac:dyDescent="0.25"/>
  <cols>
    <col min="1" max="1" width="18" style="114" customWidth="1"/>
    <col min="2" max="2" width="9.140625" style="114" customWidth="1"/>
    <col min="3" max="3" width="3.28515625" style="114" customWidth="1"/>
    <col min="4" max="4" width="9.140625" style="114" customWidth="1"/>
    <col min="5" max="5" width="3.28515625" style="114" customWidth="1"/>
    <col min="6" max="6" width="9.140625" style="114" customWidth="1"/>
    <col min="7" max="7" width="4.28515625" style="114" customWidth="1"/>
    <col min="8" max="8" width="9" style="114"/>
    <col min="9" max="9" width="3.28515625" style="114" customWidth="1"/>
    <col min="10" max="10" width="9.140625" style="114" bestFit="1" customWidth="1"/>
    <col min="11" max="11" width="3.28515625" style="114" customWidth="1"/>
    <col min="12" max="12" width="9.140625" style="114" customWidth="1"/>
    <col min="13" max="13" width="3.28515625" style="114" customWidth="1"/>
    <col min="14" max="14" width="9.140625" style="114" bestFit="1" customWidth="1"/>
    <col min="15" max="15" width="3.28515625" style="114" customWidth="1"/>
    <col min="16" max="18" width="9" style="114"/>
    <col min="19" max="19" width="14.28515625" style="114" customWidth="1"/>
    <col min="20" max="20" width="27" style="114" customWidth="1"/>
    <col min="21" max="22" width="9.42578125" style="114" customWidth="1"/>
    <col min="23" max="25" width="9.42578125" style="114" hidden="1" customWidth="1"/>
    <col min="26" max="38" width="9.42578125" style="114" customWidth="1"/>
    <col min="39" max="250" width="9" style="114"/>
    <col min="251" max="251" width="18" style="114" customWidth="1"/>
    <col min="252" max="252" width="10.7109375" style="114" bestFit="1" customWidth="1"/>
    <col min="253" max="253" width="3.7109375" style="114" customWidth="1"/>
    <col min="254" max="254" width="10.85546875" style="114" bestFit="1" customWidth="1"/>
    <col min="255" max="255" width="2.42578125" style="114" customWidth="1"/>
    <col min="256" max="256" width="9.140625" style="114" bestFit="1" customWidth="1"/>
    <col min="257" max="257" width="3.7109375" style="114" customWidth="1"/>
    <col min="258" max="258" width="9" style="114"/>
    <col min="259" max="259" width="3.42578125" style="114" customWidth="1"/>
    <col min="260" max="260" width="9.140625" style="114" bestFit="1" customWidth="1"/>
    <col min="261" max="261" width="2.85546875" style="114" customWidth="1"/>
    <col min="262" max="262" width="9" style="114"/>
    <col min="263" max="263" width="4.28515625" style="114" customWidth="1"/>
    <col min="264" max="264" width="9.140625" style="114" bestFit="1" customWidth="1"/>
    <col min="265" max="265" width="4.140625" style="114" customWidth="1"/>
    <col min="266" max="266" width="9" style="114"/>
    <col min="267" max="267" width="9.140625" style="114" bestFit="1" customWidth="1"/>
    <col min="268" max="268" width="24.140625" style="114" bestFit="1" customWidth="1"/>
    <col min="269" max="269" width="9" style="114"/>
    <col min="270" max="270" width="9.140625" style="114" bestFit="1" customWidth="1"/>
    <col min="271" max="506" width="9" style="114"/>
    <col min="507" max="507" width="18" style="114" customWidth="1"/>
    <col min="508" max="508" width="10.7109375" style="114" bestFit="1" customWidth="1"/>
    <col min="509" max="509" width="3.7109375" style="114" customWidth="1"/>
    <col min="510" max="510" width="10.85546875" style="114" bestFit="1" customWidth="1"/>
    <col min="511" max="511" width="2.42578125" style="114" customWidth="1"/>
    <col min="512" max="512" width="9.140625" style="114" bestFit="1" customWidth="1"/>
    <col min="513" max="513" width="3.7109375" style="114" customWidth="1"/>
    <col min="514" max="514" width="9" style="114"/>
    <col min="515" max="515" width="3.42578125" style="114" customWidth="1"/>
    <col min="516" max="516" width="9.140625" style="114" bestFit="1" customWidth="1"/>
    <col min="517" max="517" width="2.85546875" style="114" customWidth="1"/>
    <col min="518" max="518" width="9" style="114"/>
    <col min="519" max="519" width="4.28515625" style="114" customWidth="1"/>
    <col min="520" max="520" width="9.140625" style="114" bestFit="1" customWidth="1"/>
    <col min="521" max="521" width="4.140625" style="114" customWidth="1"/>
    <col min="522" max="522" width="9" style="114"/>
    <col min="523" max="523" width="9.140625" style="114" bestFit="1" customWidth="1"/>
    <col min="524" max="524" width="24.140625" style="114" bestFit="1" customWidth="1"/>
    <col min="525" max="525" width="9" style="114"/>
    <col min="526" max="526" width="9.140625" style="114" bestFit="1" customWidth="1"/>
    <col min="527" max="762" width="9" style="114"/>
    <col min="763" max="763" width="18" style="114" customWidth="1"/>
    <col min="764" max="764" width="10.7109375" style="114" bestFit="1" customWidth="1"/>
    <col min="765" max="765" width="3.7109375" style="114" customWidth="1"/>
    <col min="766" max="766" width="10.85546875" style="114" bestFit="1" customWidth="1"/>
    <col min="767" max="767" width="2.42578125" style="114" customWidth="1"/>
    <col min="768" max="768" width="9.140625" style="114" bestFit="1" customWidth="1"/>
    <col min="769" max="769" width="3.7109375" style="114" customWidth="1"/>
    <col min="770" max="770" width="9" style="114"/>
    <col min="771" max="771" width="3.42578125" style="114" customWidth="1"/>
    <col min="772" max="772" width="9.140625" style="114" bestFit="1" customWidth="1"/>
    <col min="773" max="773" width="2.85546875" style="114" customWidth="1"/>
    <col min="774" max="774" width="9" style="114"/>
    <col min="775" max="775" width="4.28515625" style="114" customWidth="1"/>
    <col min="776" max="776" width="9.140625" style="114" bestFit="1" customWidth="1"/>
    <col min="777" max="777" width="4.140625" style="114" customWidth="1"/>
    <col min="778" max="778" width="9" style="114"/>
    <col min="779" max="779" width="9.140625" style="114" bestFit="1" customWidth="1"/>
    <col min="780" max="780" width="24.140625" style="114" bestFit="1" customWidth="1"/>
    <col min="781" max="781" width="9" style="114"/>
    <col min="782" max="782" width="9.140625" style="114" bestFit="1" customWidth="1"/>
    <col min="783" max="1018" width="9" style="114"/>
    <col min="1019" max="1019" width="18" style="114" customWidth="1"/>
    <col min="1020" max="1020" width="10.7109375" style="114" bestFit="1" customWidth="1"/>
    <col min="1021" max="1021" width="3.7109375" style="114" customWidth="1"/>
    <col min="1022" max="1022" width="10.85546875" style="114" bestFit="1" customWidth="1"/>
    <col min="1023" max="1023" width="2.42578125" style="114" customWidth="1"/>
    <col min="1024" max="1024" width="9.140625" style="114" bestFit="1" customWidth="1"/>
    <col min="1025" max="1025" width="3.7109375" style="114" customWidth="1"/>
    <col min="1026" max="1026" width="9" style="114"/>
    <col min="1027" max="1027" width="3.42578125" style="114" customWidth="1"/>
    <col min="1028" max="1028" width="9.140625" style="114" bestFit="1" customWidth="1"/>
    <col min="1029" max="1029" width="2.85546875" style="114" customWidth="1"/>
    <col min="1030" max="1030" width="9" style="114"/>
    <col min="1031" max="1031" width="4.28515625" style="114" customWidth="1"/>
    <col min="1032" max="1032" width="9.140625" style="114" bestFit="1" customWidth="1"/>
    <col min="1033" max="1033" width="4.140625" style="114" customWidth="1"/>
    <col min="1034" max="1034" width="9" style="114"/>
    <col min="1035" max="1035" width="9.140625" style="114" bestFit="1" customWidth="1"/>
    <col min="1036" max="1036" width="24.140625" style="114" bestFit="1" customWidth="1"/>
    <col min="1037" max="1037" width="9" style="114"/>
    <col min="1038" max="1038" width="9.140625" style="114" bestFit="1" customWidth="1"/>
    <col min="1039" max="1274" width="9" style="114"/>
    <col min="1275" max="1275" width="18" style="114" customWidth="1"/>
    <col min="1276" max="1276" width="10.7109375" style="114" bestFit="1" customWidth="1"/>
    <col min="1277" max="1277" width="3.7109375" style="114" customWidth="1"/>
    <col min="1278" max="1278" width="10.85546875" style="114" bestFit="1" customWidth="1"/>
    <col min="1279" max="1279" width="2.42578125" style="114" customWidth="1"/>
    <col min="1280" max="1280" width="9.140625" style="114" bestFit="1" customWidth="1"/>
    <col min="1281" max="1281" width="3.7109375" style="114" customWidth="1"/>
    <col min="1282" max="1282" width="9" style="114"/>
    <col min="1283" max="1283" width="3.42578125" style="114" customWidth="1"/>
    <col min="1284" max="1284" width="9.140625" style="114" bestFit="1" customWidth="1"/>
    <col min="1285" max="1285" width="2.85546875" style="114" customWidth="1"/>
    <col min="1286" max="1286" width="9" style="114"/>
    <col min="1287" max="1287" width="4.28515625" style="114" customWidth="1"/>
    <col min="1288" max="1288" width="9.140625" style="114" bestFit="1" customWidth="1"/>
    <col min="1289" max="1289" width="4.140625" style="114" customWidth="1"/>
    <col min="1290" max="1290" width="9" style="114"/>
    <col min="1291" max="1291" width="9.140625" style="114" bestFit="1" customWidth="1"/>
    <col min="1292" max="1292" width="24.140625" style="114" bestFit="1" customWidth="1"/>
    <col min="1293" max="1293" width="9" style="114"/>
    <col min="1294" max="1294" width="9.140625" style="114" bestFit="1" customWidth="1"/>
    <col min="1295" max="1530" width="9" style="114"/>
    <col min="1531" max="1531" width="18" style="114" customWidth="1"/>
    <col min="1532" max="1532" width="10.7109375" style="114" bestFit="1" customWidth="1"/>
    <col min="1533" max="1533" width="3.7109375" style="114" customWidth="1"/>
    <col min="1534" max="1534" width="10.85546875" style="114" bestFit="1" customWidth="1"/>
    <col min="1535" max="1535" width="2.42578125" style="114" customWidth="1"/>
    <col min="1536" max="1536" width="9.140625" style="114" bestFit="1" customWidth="1"/>
    <col min="1537" max="1537" width="3.7109375" style="114" customWidth="1"/>
    <col min="1538" max="1538" width="9" style="114"/>
    <col min="1539" max="1539" width="3.42578125" style="114" customWidth="1"/>
    <col min="1540" max="1540" width="9.140625" style="114" bestFit="1" customWidth="1"/>
    <col min="1541" max="1541" width="2.85546875" style="114" customWidth="1"/>
    <col min="1542" max="1542" width="9" style="114"/>
    <col min="1543" max="1543" width="4.28515625" style="114" customWidth="1"/>
    <col min="1544" max="1544" width="9.140625" style="114" bestFit="1" customWidth="1"/>
    <col min="1545" max="1545" width="4.140625" style="114" customWidth="1"/>
    <col min="1546" max="1546" width="9" style="114"/>
    <col min="1547" max="1547" width="9.140625" style="114" bestFit="1" customWidth="1"/>
    <col min="1548" max="1548" width="24.140625" style="114" bestFit="1" customWidth="1"/>
    <col min="1549" max="1549" width="9" style="114"/>
    <col min="1550" max="1550" width="9.140625" style="114" bestFit="1" customWidth="1"/>
    <col min="1551" max="1786" width="9" style="114"/>
    <col min="1787" max="1787" width="18" style="114" customWidth="1"/>
    <col min="1788" max="1788" width="10.7109375" style="114" bestFit="1" customWidth="1"/>
    <col min="1789" max="1789" width="3.7109375" style="114" customWidth="1"/>
    <col min="1790" max="1790" width="10.85546875" style="114" bestFit="1" customWidth="1"/>
    <col min="1791" max="1791" width="2.42578125" style="114" customWidth="1"/>
    <col min="1792" max="1792" width="9.140625" style="114" bestFit="1" customWidth="1"/>
    <col min="1793" max="1793" width="3.7109375" style="114" customWidth="1"/>
    <col min="1794" max="1794" width="9" style="114"/>
    <col min="1795" max="1795" width="3.42578125" style="114" customWidth="1"/>
    <col min="1796" max="1796" width="9.140625" style="114" bestFit="1" customWidth="1"/>
    <col min="1797" max="1797" width="2.85546875" style="114" customWidth="1"/>
    <col min="1798" max="1798" width="9" style="114"/>
    <col min="1799" max="1799" width="4.28515625" style="114" customWidth="1"/>
    <col min="1800" max="1800" width="9.140625" style="114" bestFit="1" customWidth="1"/>
    <col min="1801" max="1801" width="4.140625" style="114" customWidth="1"/>
    <col min="1802" max="1802" width="9" style="114"/>
    <col min="1803" max="1803" width="9.140625" style="114" bestFit="1" customWidth="1"/>
    <col min="1804" max="1804" width="24.140625" style="114" bestFit="1" customWidth="1"/>
    <col min="1805" max="1805" width="9" style="114"/>
    <col min="1806" max="1806" width="9.140625" style="114" bestFit="1" customWidth="1"/>
    <col min="1807" max="2042" width="9" style="114"/>
    <col min="2043" max="2043" width="18" style="114" customWidth="1"/>
    <col min="2044" max="2044" width="10.7109375" style="114" bestFit="1" customWidth="1"/>
    <col min="2045" max="2045" width="3.7109375" style="114" customWidth="1"/>
    <col min="2046" max="2046" width="10.85546875" style="114" bestFit="1" customWidth="1"/>
    <col min="2047" max="2047" width="2.42578125" style="114" customWidth="1"/>
    <col min="2048" max="2048" width="9.140625" style="114" bestFit="1" customWidth="1"/>
    <col min="2049" max="2049" width="3.7109375" style="114" customWidth="1"/>
    <col min="2050" max="2050" width="9" style="114"/>
    <col min="2051" max="2051" width="3.42578125" style="114" customWidth="1"/>
    <col min="2052" max="2052" width="9.140625" style="114" bestFit="1" customWidth="1"/>
    <col min="2053" max="2053" width="2.85546875" style="114" customWidth="1"/>
    <col min="2054" max="2054" width="9" style="114"/>
    <col min="2055" max="2055" width="4.28515625" style="114" customWidth="1"/>
    <col min="2056" max="2056" width="9.140625" style="114" bestFit="1" customWidth="1"/>
    <col min="2057" max="2057" width="4.140625" style="114" customWidth="1"/>
    <col min="2058" max="2058" width="9" style="114"/>
    <col min="2059" max="2059" width="9.140625" style="114" bestFit="1" customWidth="1"/>
    <col min="2060" max="2060" width="24.140625" style="114" bestFit="1" customWidth="1"/>
    <col min="2061" max="2061" width="9" style="114"/>
    <col min="2062" max="2062" width="9.140625" style="114" bestFit="1" customWidth="1"/>
    <col min="2063" max="2298" width="9" style="114"/>
    <col min="2299" max="2299" width="18" style="114" customWidth="1"/>
    <col min="2300" max="2300" width="10.7109375" style="114" bestFit="1" customWidth="1"/>
    <col min="2301" max="2301" width="3.7109375" style="114" customWidth="1"/>
    <col min="2302" max="2302" width="10.85546875" style="114" bestFit="1" customWidth="1"/>
    <col min="2303" max="2303" width="2.42578125" style="114" customWidth="1"/>
    <col min="2304" max="2304" width="9.140625" style="114" bestFit="1" customWidth="1"/>
    <col min="2305" max="2305" width="3.7109375" style="114" customWidth="1"/>
    <col min="2306" max="2306" width="9" style="114"/>
    <col min="2307" max="2307" width="3.42578125" style="114" customWidth="1"/>
    <col min="2308" max="2308" width="9.140625" style="114" bestFit="1" customWidth="1"/>
    <col min="2309" max="2309" width="2.85546875" style="114" customWidth="1"/>
    <col min="2310" max="2310" width="9" style="114"/>
    <col min="2311" max="2311" width="4.28515625" style="114" customWidth="1"/>
    <col min="2312" max="2312" width="9.140625" style="114" bestFit="1" customWidth="1"/>
    <col min="2313" max="2313" width="4.140625" style="114" customWidth="1"/>
    <col min="2314" max="2314" width="9" style="114"/>
    <col min="2315" max="2315" width="9.140625" style="114" bestFit="1" customWidth="1"/>
    <col min="2316" max="2316" width="24.140625" style="114" bestFit="1" customWidth="1"/>
    <col min="2317" max="2317" width="9" style="114"/>
    <col min="2318" max="2318" width="9.140625" style="114" bestFit="1" customWidth="1"/>
    <col min="2319" max="2554" width="9" style="114"/>
    <col min="2555" max="2555" width="18" style="114" customWidth="1"/>
    <col min="2556" max="2556" width="10.7109375" style="114" bestFit="1" customWidth="1"/>
    <col min="2557" max="2557" width="3.7109375" style="114" customWidth="1"/>
    <col min="2558" max="2558" width="10.85546875" style="114" bestFit="1" customWidth="1"/>
    <col min="2559" max="2559" width="2.42578125" style="114" customWidth="1"/>
    <col min="2560" max="2560" width="9.140625" style="114" bestFit="1" customWidth="1"/>
    <col min="2561" max="2561" width="3.7109375" style="114" customWidth="1"/>
    <col min="2562" max="2562" width="9" style="114"/>
    <col min="2563" max="2563" width="3.42578125" style="114" customWidth="1"/>
    <col min="2564" max="2564" width="9.140625" style="114" bestFit="1" customWidth="1"/>
    <col min="2565" max="2565" width="2.85546875" style="114" customWidth="1"/>
    <col min="2566" max="2566" width="9" style="114"/>
    <col min="2567" max="2567" width="4.28515625" style="114" customWidth="1"/>
    <col min="2568" max="2568" width="9.140625" style="114" bestFit="1" customWidth="1"/>
    <col min="2569" max="2569" width="4.140625" style="114" customWidth="1"/>
    <col min="2570" max="2570" width="9" style="114"/>
    <col min="2571" max="2571" width="9.140625" style="114" bestFit="1" customWidth="1"/>
    <col min="2572" max="2572" width="24.140625" style="114" bestFit="1" customWidth="1"/>
    <col min="2573" max="2573" width="9" style="114"/>
    <col min="2574" max="2574" width="9.140625" style="114" bestFit="1" customWidth="1"/>
    <col min="2575" max="2810" width="9" style="114"/>
    <col min="2811" max="2811" width="18" style="114" customWidth="1"/>
    <col min="2812" max="2812" width="10.7109375" style="114" bestFit="1" customWidth="1"/>
    <col min="2813" max="2813" width="3.7109375" style="114" customWidth="1"/>
    <col min="2814" max="2814" width="10.85546875" style="114" bestFit="1" customWidth="1"/>
    <col min="2815" max="2815" width="2.42578125" style="114" customWidth="1"/>
    <col min="2816" max="2816" width="9.140625" style="114" bestFit="1" customWidth="1"/>
    <col min="2817" max="2817" width="3.7109375" style="114" customWidth="1"/>
    <col min="2818" max="2818" width="9" style="114"/>
    <col min="2819" max="2819" width="3.42578125" style="114" customWidth="1"/>
    <col min="2820" max="2820" width="9.140625" style="114" bestFit="1" customWidth="1"/>
    <col min="2821" max="2821" width="2.85546875" style="114" customWidth="1"/>
    <col min="2822" max="2822" width="9" style="114"/>
    <col min="2823" max="2823" width="4.28515625" style="114" customWidth="1"/>
    <col min="2824" max="2824" width="9.140625" style="114" bestFit="1" customWidth="1"/>
    <col min="2825" max="2825" width="4.140625" style="114" customWidth="1"/>
    <col min="2826" max="2826" width="9" style="114"/>
    <col min="2827" max="2827" width="9.140625" style="114" bestFit="1" customWidth="1"/>
    <col min="2828" max="2828" width="24.140625" style="114" bestFit="1" customWidth="1"/>
    <col min="2829" max="2829" width="9" style="114"/>
    <col min="2830" max="2830" width="9.140625" style="114" bestFit="1" customWidth="1"/>
    <col min="2831" max="3066" width="9" style="114"/>
    <col min="3067" max="3067" width="18" style="114" customWidth="1"/>
    <col min="3068" max="3068" width="10.7109375" style="114" bestFit="1" customWidth="1"/>
    <col min="3069" max="3069" width="3.7109375" style="114" customWidth="1"/>
    <col min="3070" max="3070" width="10.85546875" style="114" bestFit="1" customWidth="1"/>
    <col min="3071" max="3071" width="2.42578125" style="114" customWidth="1"/>
    <col min="3072" max="3072" width="9.140625" style="114" bestFit="1" customWidth="1"/>
    <col min="3073" max="3073" width="3.7109375" style="114" customWidth="1"/>
    <col min="3074" max="3074" width="9" style="114"/>
    <col min="3075" max="3075" width="3.42578125" style="114" customWidth="1"/>
    <col min="3076" max="3076" width="9.140625" style="114" bestFit="1" customWidth="1"/>
    <col min="3077" max="3077" width="2.85546875" style="114" customWidth="1"/>
    <col min="3078" max="3078" width="9" style="114"/>
    <col min="3079" max="3079" width="4.28515625" style="114" customWidth="1"/>
    <col min="3080" max="3080" width="9.140625" style="114" bestFit="1" customWidth="1"/>
    <col min="3081" max="3081" width="4.140625" style="114" customWidth="1"/>
    <col min="3082" max="3082" width="9" style="114"/>
    <col min="3083" max="3083" width="9.140625" style="114" bestFit="1" customWidth="1"/>
    <col min="3084" max="3084" width="24.140625" style="114" bestFit="1" customWidth="1"/>
    <col min="3085" max="3085" width="9" style="114"/>
    <col min="3086" max="3086" width="9.140625" style="114" bestFit="1" customWidth="1"/>
    <col min="3087" max="3322" width="9" style="114"/>
    <col min="3323" max="3323" width="18" style="114" customWidth="1"/>
    <col min="3324" max="3324" width="10.7109375" style="114" bestFit="1" customWidth="1"/>
    <col min="3325" max="3325" width="3.7109375" style="114" customWidth="1"/>
    <col min="3326" max="3326" width="10.85546875" style="114" bestFit="1" customWidth="1"/>
    <col min="3327" max="3327" width="2.42578125" style="114" customWidth="1"/>
    <col min="3328" max="3328" width="9.140625" style="114" bestFit="1" customWidth="1"/>
    <col min="3329" max="3329" width="3.7109375" style="114" customWidth="1"/>
    <col min="3330" max="3330" width="9" style="114"/>
    <col min="3331" max="3331" width="3.42578125" style="114" customWidth="1"/>
    <col min="3332" max="3332" width="9.140625" style="114" bestFit="1" customWidth="1"/>
    <col min="3333" max="3333" width="2.85546875" style="114" customWidth="1"/>
    <col min="3334" max="3334" width="9" style="114"/>
    <col min="3335" max="3335" width="4.28515625" style="114" customWidth="1"/>
    <col min="3336" max="3336" width="9.140625" style="114" bestFit="1" customWidth="1"/>
    <col min="3337" max="3337" width="4.140625" style="114" customWidth="1"/>
    <col min="3338" max="3338" width="9" style="114"/>
    <col min="3339" max="3339" width="9.140625" style="114" bestFit="1" customWidth="1"/>
    <col min="3340" max="3340" width="24.140625" style="114" bestFit="1" customWidth="1"/>
    <col min="3341" max="3341" width="9" style="114"/>
    <col min="3342" max="3342" width="9.140625" style="114" bestFit="1" customWidth="1"/>
    <col min="3343" max="3578" width="9" style="114"/>
    <col min="3579" max="3579" width="18" style="114" customWidth="1"/>
    <col min="3580" max="3580" width="10.7109375" style="114" bestFit="1" customWidth="1"/>
    <col min="3581" max="3581" width="3.7109375" style="114" customWidth="1"/>
    <col min="3582" max="3582" width="10.85546875" style="114" bestFit="1" customWidth="1"/>
    <col min="3583" max="3583" width="2.42578125" style="114" customWidth="1"/>
    <col min="3584" max="3584" width="9.140625" style="114" bestFit="1" customWidth="1"/>
    <col min="3585" max="3585" width="3.7109375" style="114" customWidth="1"/>
    <col min="3586" max="3586" width="9" style="114"/>
    <col min="3587" max="3587" width="3.42578125" style="114" customWidth="1"/>
    <col min="3588" max="3588" width="9.140625" style="114" bestFit="1" customWidth="1"/>
    <col min="3589" max="3589" width="2.85546875" style="114" customWidth="1"/>
    <col min="3590" max="3590" width="9" style="114"/>
    <col min="3591" max="3591" width="4.28515625" style="114" customWidth="1"/>
    <col min="3592" max="3592" width="9.140625" style="114" bestFit="1" customWidth="1"/>
    <col min="3593" max="3593" width="4.140625" style="114" customWidth="1"/>
    <col min="3594" max="3594" width="9" style="114"/>
    <col min="3595" max="3595" width="9.140625" style="114" bestFit="1" customWidth="1"/>
    <col min="3596" max="3596" width="24.140625" style="114" bestFit="1" customWidth="1"/>
    <col min="3597" max="3597" width="9" style="114"/>
    <col min="3598" max="3598" width="9.140625" style="114" bestFit="1" customWidth="1"/>
    <col min="3599" max="3834" width="9" style="114"/>
    <col min="3835" max="3835" width="18" style="114" customWidth="1"/>
    <col min="3836" max="3836" width="10.7109375" style="114" bestFit="1" customWidth="1"/>
    <col min="3837" max="3837" width="3.7109375" style="114" customWidth="1"/>
    <col min="3838" max="3838" width="10.85546875" style="114" bestFit="1" customWidth="1"/>
    <col min="3839" max="3839" width="2.42578125" style="114" customWidth="1"/>
    <col min="3840" max="3840" width="9.140625" style="114" bestFit="1" customWidth="1"/>
    <col min="3841" max="3841" width="3.7109375" style="114" customWidth="1"/>
    <col min="3842" max="3842" width="9" style="114"/>
    <col min="3843" max="3843" width="3.42578125" style="114" customWidth="1"/>
    <col min="3844" max="3844" width="9.140625" style="114" bestFit="1" customWidth="1"/>
    <col min="3845" max="3845" width="2.85546875" style="114" customWidth="1"/>
    <col min="3846" max="3846" width="9" style="114"/>
    <col min="3847" max="3847" width="4.28515625" style="114" customWidth="1"/>
    <col min="3848" max="3848" width="9.140625" style="114" bestFit="1" customWidth="1"/>
    <col min="3849" max="3849" width="4.140625" style="114" customWidth="1"/>
    <col min="3850" max="3850" width="9" style="114"/>
    <col min="3851" max="3851" width="9.140625" style="114" bestFit="1" customWidth="1"/>
    <col min="3852" max="3852" width="24.140625" style="114" bestFit="1" customWidth="1"/>
    <col min="3853" max="3853" width="9" style="114"/>
    <col min="3854" max="3854" width="9.140625" style="114" bestFit="1" customWidth="1"/>
    <col min="3855" max="4090" width="9" style="114"/>
    <col min="4091" max="4091" width="18" style="114" customWidth="1"/>
    <col min="4092" max="4092" width="10.7109375" style="114" bestFit="1" customWidth="1"/>
    <col min="4093" max="4093" width="3.7109375" style="114" customWidth="1"/>
    <col min="4094" max="4094" width="10.85546875" style="114" bestFit="1" customWidth="1"/>
    <col min="4095" max="4095" width="2.42578125" style="114" customWidth="1"/>
    <col min="4096" max="4096" width="9.140625" style="114" bestFit="1" customWidth="1"/>
    <col min="4097" max="4097" width="3.7109375" style="114" customWidth="1"/>
    <col min="4098" max="4098" width="9" style="114"/>
    <col min="4099" max="4099" width="3.42578125" style="114" customWidth="1"/>
    <col min="4100" max="4100" width="9.140625" style="114" bestFit="1" customWidth="1"/>
    <col min="4101" max="4101" width="2.85546875" style="114" customWidth="1"/>
    <col min="4102" max="4102" width="9" style="114"/>
    <col min="4103" max="4103" width="4.28515625" style="114" customWidth="1"/>
    <col min="4104" max="4104" width="9.140625" style="114" bestFit="1" customWidth="1"/>
    <col min="4105" max="4105" width="4.140625" style="114" customWidth="1"/>
    <col min="4106" max="4106" width="9" style="114"/>
    <col min="4107" max="4107" width="9.140625" style="114" bestFit="1" customWidth="1"/>
    <col min="4108" max="4108" width="24.140625" style="114" bestFit="1" customWidth="1"/>
    <col min="4109" max="4109" width="9" style="114"/>
    <col min="4110" max="4110" width="9.140625" style="114" bestFit="1" customWidth="1"/>
    <col min="4111" max="4346" width="9" style="114"/>
    <col min="4347" max="4347" width="18" style="114" customWidth="1"/>
    <col min="4348" max="4348" width="10.7109375" style="114" bestFit="1" customWidth="1"/>
    <col min="4349" max="4349" width="3.7109375" style="114" customWidth="1"/>
    <col min="4350" max="4350" width="10.85546875" style="114" bestFit="1" customWidth="1"/>
    <col min="4351" max="4351" width="2.42578125" style="114" customWidth="1"/>
    <col min="4352" max="4352" width="9.140625" style="114" bestFit="1" customWidth="1"/>
    <col min="4353" max="4353" width="3.7109375" style="114" customWidth="1"/>
    <col min="4354" max="4354" width="9" style="114"/>
    <col min="4355" max="4355" width="3.42578125" style="114" customWidth="1"/>
    <col min="4356" max="4356" width="9.140625" style="114" bestFit="1" customWidth="1"/>
    <col min="4357" max="4357" width="2.85546875" style="114" customWidth="1"/>
    <col min="4358" max="4358" width="9" style="114"/>
    <col min="4359" max="4359" width="4.28515625" style="114" customWidth="1"/>
    <col min="4360" max="4360" width="9.140625" style="114" bestFit="1" customWidth="1"/>
    <col min="4361" max="4361" width="4.140625" style="114" customWidth="1"/>
    <col min="4362" max="4362" width="9" style="114"/>
    <col min="4363" max="4363" width="9.140625" style="114" bestFit="1" customWidth="1"/>
    <col min="4364" max="4364" width="24.140625" style="114" bestFit="1" customWidth="1"/>
    <col min="4365" max="4365" width="9" style="114"/>
    <col min="4366" max="4366" width="9.140625" style="114" bestFit="1" customWidth="1"/>
    <col min="4367" max="4602" width="9" style="114"/>
    <col min="4603" max="4603" width="18" style="114" customWidth="1"/>
    <col min="4604" max="4604" width="10.7109375" style="114" bestFit="1" customWidth="1"/>
    <col min="4605" max="4605" width="3.7109375" style="114" customWidth="1"/>
    <col min="4606" max="4606" width="10.85546875" style="114" bestFit="1" customWidth="1"/>
    <col min="4607" max="4607" width="2.42578125" style="114" customWidth="1"/>
    <col min="4608" max="4608" width="9.140625" style="114" bestFit="1" customWidth="1"/>
    <col min="4609" max="4609" width="3.7109375" style="114" customWidth="1"/>
    <col min="4610" max="4610" width="9" style="114"/>
    <col min="4611" max="4611" width="3.42578125" style="114" customWidth="1"/>
    <col min="4612" max="4612" width="9.140625" style="114" bestFit="1" customWidth="1"/>
    <col min="4613" max="4613" width="2.85546875" style="114" customWidth="1"/>
    <col min="4614" max="4614" width="9" style="114"/>
    <col min="4615" max="4615" width="4.28515625" style="114" customWidth="1"/>
    <col min="4616" max="4616" width="9.140625" style="114" bestFit="1" customWidth="1"/>
    <col min="4617" max="4617" width="4.140625" style="114" customWidth="1"/>
    <col min="4618" max="4618" width="9" style="114"/>
    <col min="4619" max="4619" width="9.140625" style="114" bestFit="1" customWidth="1"/>
    <col min="4620" max="4620" width="24.140625" style="114" bestFit="1" customWidth="1"/>
    <col min="4621" max="4621" width="9" style="114"/>
    <col min="4622" max="4622" width="9.140625" style="114" bestFit="1" customWidth="1"/>
    <col min="4623" max="4858" width="9" style="114"/>
    <col min="4859" max="4859" width="18" style="114" customWidth="1"/>
    <col min="4860" max="4860" width="10.7109375" style="114" bestFit="1" customWidth="1"/>
    <col min="4861" max="4861" width="3.7109375" style="114" customWidth="1"/>
    <col min="4862" max="4862" width="10.85546875" style="114" bestFit="1" customWidth="1"/>
    <col min="4863" max="4863" width="2.42578125" style="114" customWidth="1"/>
    <col min="4864" max="4864" width="9.140625" style="114" bestFit="1" customWidth="1"/>
    <col min="4865" max="4865" width="3.7109375" style="114" customWidth="1"/>
    <col min="4866" max="4866" width="9" style="114"/>
    <col min="4867" max="4867" width="3.42578125" style="114" customWidth="1"/>
    <col min="4868" max="4868" width="9.140625" style="114" bestFit="1" customWidth="1"/>
    <col min="4869" max="4869" width="2.85546875" style="114" customWidth="1"/>
    <col min="4870" max="4870" width="9" style="114"/>
    <col min="4871" max="4871" width="4.28515625" style="114" customWidth="1"/>
    <col min="4872" max="4872" width="9.140625" style="114" bestFit="1" customWidth="1"/>
    <col min="4873" max="4873" width="4.140625" style="114" customWidth="1"/>
    <col min="4874" max="4874" width="9" style="114"/>
    <col min="4875" max="4875" width="9.140625" style="114" bestFit="1" customWidth="1"/>
    <col min="4876" max="4876" width="24.140625" style="114" bestFit="1" customWidth="1"/>
    <col min="4877" max="4877" width="9" style="114"/>
    <col min="4878" max="4878" width="9.140625" style="114" bestFit="1" customWidth="1"/>
    <col min="4879" max="5114" width="9" style="114"/>
    <col min="5115" max="5115" width="18" style="114" customWidth="1"/>
    <col min="5116" max="5116" width="10.7109375" style="114" bestFit="1" customWidth="1"/>
    <col min="5117" max="5117" width="3.7109375" style="114" customWidth="1"/>
    <col min="5118" max="5118" width="10.85546875" style="114" bestFit="1" customWidth="1"/>
    <col min="5119" max="5119" width="2.42578125" style="114" customWidth="1"/>
    <col min="5120" max="5120" width="9.140625" style="114" bestFit="1" customWidth="1"/>
    <col min="5121" max="5121" width="3.7109375" style="114" customWidth="1"/>
    <col min="5122" max="5122" width="9" style="114"/>
    <col min="5123" max="5123" width="3.42578125" style="114" customWidth="1"/>
    <col min="5124" max="5124" width="9.140625" style="114" bestFit="1" customWidth="1"/>
    <col min="5125" max="5125" width="2.85546875" style="114" customWidth="1"/>
    <col min="5126" max="5126" width="9" style="114"/>
    <col min="5127" max="5127" width="4.28515625" style="114" customWidth="1"/>
    <col min="5128" max="5128" width="9.140625" style="114" bestFit="1" customWidth="1"/>
    <col min="5129" max="5129" width="4.140625" style="114" customWidth="1"/>
    <col min="5130" max="5130" width="9" style="114"/>
    <col min="5131" max="5131" width="9.140625" style="114" bestFit="1" customWidth="1"/>
    <col min="5132" max="5132" width="24.140625" style="114" bestFit="1" customWidth="1"/>
    <col min="5133" max="5133" width="9" style="114"/>
    <col min="5134" max="5134" width="9.140625" style="114" bestFit="1" customWidth="1"/>
    <col min="5135" max="5370" width="9" style="114"/>
    <col min="5371" max="5371" width="18" style="114" customWidth="1"/>
    <col min="5372" max="5372" width="10.7109375" style="114" bestFit="1" customWidth="1"/>
    <col min="5373" max="5373" width="3.7109375" style="114" customWidth="1"/>
    <col min="5374" max="5374" width="10.85546875" style="114" bestFit="1" customWidth="1"/>
    <col min="5375" max="5375" width="2.42578125" style="114" customWidth="1"/>
    <col min="5376" max="5376" width="9.140625" style="114" bestFit="1" customWidth="1"/>
    <col min="5377" max="5377" width="3.7109375" style="114" customWidth="1"/>
    <col min="5378" max="5378" width="9" style="114"/>
    <col min="5379" max="5379" width="3.42578125" style="114" customWidth="1"/>
    <col min="5380" max="5380" width="9.140625" style="114" bestFit="1" customWidth="1"/>
    <col min="5381" max="5381" width="2.85546875" style="114" customWidth="1"/>
    <col min="5382" max="5382" width="9" style="114"/>
    <col min="5383" max="5383" width="4.28515625" style="114" customWidth="1"/>
    <col min="5384" max="5384" width="9.140625" style="114" bestFit="1" customWidth="1"/>
    <col min="5385" max="5385" width="4.140625" style="114" customWidth="1"/>
    <col min="5386" max="5386" width="9" style="114"/>
    <col min="5387" max="5387" width="9.140625" style="114" bestFit="1" customWidth="1"/>
    <col min="5388" max="5388" width="24.140625" style="114" bestFit="1" customWidth="1"/>
    <col min="5389" max="5389" width="9" style="114"/>
    <col min="5390" max="5390" width="9.140625" style="114" bestFit="1" customWidth="1"/>
    <col min="5391" max="5626" width="9" style="114"/>
    <col min="5627" max="5627" width="18" style="114" customWidth="1"/>
    <col min="5628" max="5628" width="10.7109375" style="114" bestFit="1" customWidth="1"/>
    <col min="5629" max="5629" width="3.7109375" style="114" customWidth="1"/>
    <col min="5630" max="5630" width="10.85546875" style="114" bestFit="1" customWidth="1"/>
    <col min="5631" max="5631" width="2.42578125" style="114" customWidth="1"/>
    <col min="5632" max="5632" width="9.140625" style="114" bestFit="1" customWidth="1"/>
    <col min="5633" max="5633" width="3.7109375" style="114" customWidth="1"/>
    <col min="5634" max="5634" width="9" style="114"/>
    <col min="5635" max="5635" width="3.42578125" style="114" customWidth="1"/>
    <col min="5636" max="5636" width="9.140625" style="114" bestFit="1" customWidth="1"/>
    <col min="5637" max="5637" width="2.85546875" style="114" customWidth="1"/>
    <col min="5638" max="5638" width="9" style="114"/>
    <col min="5639" max="5639" width="4.28515625" style="114" customWidth="1"/>
    <col min="5640" max="5640" width="9.140625" style="114" bestFit="1" customWidth="1"/>
    <col min="5641" max="5641" width="4.140625" style="114" customWidth="1"/>
    <col min="5642" max="5642" width="9" style="114"/>
    <col min="5643" max="5643" width="9.140625" style="114" bestFit="1" customWidth="1"/>
    <col min="5644" max="5644" width="24.140625" style="114" bestFit="1" customWidth="1"/>
    <col min="5645" max="5645" width="9" style="114"/>
    <col min="5646" max="5646" width="9.140625" style="114" bestFit="1" customWidth="1"/>
    <col min="5647" max="5882" width="9" style="114"/>
    <col min="5883" max="5883" width="18" style="114" customWidth="1"/>
    <col min="5884" max="5884" width="10.7109375" style="114" bestFit="1" customWidth="1"/>
    <col min="5885" max="5885" width="3.7109375" style="114" customWidth="1"/>
    <col min="5886" max="5886" width="10.85546875" style="114" bestFit="1" customWidth="1"/>
    <col min="5887" max="5887" width="2.42578125" style="114" customWidth="1"/>
    <col min="5888" max="5888" width="9.140625" style="114" bestFit="1" customWidth="1"/>
    <col min="5889" max="5889" width="3.7109375" style="114" customWidth="1"/>
    <col min="5890" max="5890" width="9" style="114"/>
    <col min="5891" max="5891" width="3.42578125" style="114" customWidth="1"/>
    <col min="5892" max="5892" width="9.140625" style="114" bestFit="1" customWidth="1"/>
    <col min="5893" max="5893" width="2.85546875" style="114" customWidth="1"/>
    <col min="5894" max="5894" width="9" style="114"/>
    <col min="5895" max="5895" width="4.28515625" style="114" customWidth="1"/>
    <col min="5896" max="5896" width="9.140625" style="114" bestFit="1" customWidth="1"/>
    <col min="5897" max="5897" width="4.140625" style="114" customWidth="1"/>
    <col min="5898" max="5898" width="9" style="114"/>
    <col min="5899" max="5899" width="9.140625" style="114" bestFit="1" customWidth="1"/>
    <col min="5900" max="5900" width="24.140625" style="114" bestFit="1" customWidth="1"/>
    <col min="5901" max="5901" width="9" style="114"/>
    <col min="5902" max="5902" width="9.140625" style="114" bestFit="1" customWidth="1"/>
    <col min="5903" max="6138" width="9" style="114"/>
    <col min="6139" max="6139" width="18" style="114" customWidth="1"/>
    <col min="6140" max="6140" width="10.7109375" style="114" bestFit="1" customWidth="1"/>
    <col min="6141" max="6141" width="3.7109375" style="114" customWidth="1"/>
    <col min="6142" max="6142" width="10.85546875" style="114" bestFit="1" customWidth="1"/>
    <col min="6143" max="6143" width="2.42578125" style="114" customWidth="1"/>
    <col min="6144" max="6144" width="9.140625" style="114" bestFit="1" customWidth="1"/>
    <col min="6145" max="6145" width="3.7109375" style="114" customWidth="1"/>
    <col min="6146" max="6146" width="9" style="114"/>
    <col min="6147" max="6147" width="3.42578125" style="114" customWidth="1"/>
    <col min="6148" max="6148" width="9.140625" style="114" bestFit="1" customWidth="1"/>
    <col min="6149" max="6149" width="2.85546875" style="114" customWidth="1"/>
    <col min="6150" max="6150" width="9" style="114"/>
    <col min="6151" max="6151" width="4.28515625" style="114" customWidth="1"/>
    <col min="6152" max="6152" width="9.140625" style="114" bestFit="1" customWidth="1"/>
    <col min="6153" max="6153" width="4.140625" style="114" customWidth="1"/>
    <col min="6154" max="6154" width="9" style="114"/>
    <col min="6155" max="6155" width="9.140625" style="114" bestFit="1" customWidth="1"/>
    <col min="6156" max="6156" width="24.140625" style="114" bestFit="1" customWidth="1"/>
    <col min="6157" max="6157" width="9" style="114"/>
    <col min="6158" max="6158" width="9.140625" style="114" bestFit="1" customWidth="1"/>
    <col min="6159" max="6394" width="9" style="114"/>
    <col min="6395" max="6395" width="18" style="114" customWidth="1"/>
    <col min="6396" max="6396" width="10.7109375" style="114" bestFit="1" customWidth="1"/>
    <col min="6397" max="6397" width="3.7109375" style="114" customWidth="1"/>
    <col min="6398" max="6398" width="10.85546875" style="114" bestFit="1" customWidth="1"/>
    <col min="6399" max="6399" width="2.42578125" style="114" customWidth="1"/>
    <col min="6400" max="6400" width="9.140625" style="114" bestFit="1" customWidth="1"/>
    <col min="6401" max="6401" width="3.7109375" style="114" customWidth="1"/>
    <col min="6402" max="6402" width="9" style="114"/>
    <col min="6403" max="6403" width="3.42578125" style="114" customWidth="1"/>
    <col min="6404" max="6404" width="9.140625" style="114" bestFit="1" customWidth="1"/>
    <col min="6405" max="6405" width="2.85546875" style="114" customWidth="1"/>
    <col min="6406" max="6406" width="9" style="114"/>
    <col min="6407" max="6407" width="4.28515625" style="114" customWidth="1"/>
    <col min="6408" max="6408" width="9.140625" style="114" bestFit="1" customWidth="1"/>
    <col min="6409" max="6409" width="4.140625" style="114" customWidth="1"/>
    <col min="6410" max="6410" width="9" style="114"/>
    <col min="6411" max="6411" width="9.140625" style="114" bestFit="1" customWidth="1"/>
    <col min="6412" max="6412" width="24.140625" style="114" bestFit="1" customWidth="1"/>
    <col min="6413" max="6413" width="9" style="114"/>
    <col min="6414" max="6414" width="9.140625" style="114" bestFit="1" customWidth="1"/>
    <col min="6415" max="6650" width="9" style="114"/>
    <col min="6651" max="6651" width="18" style="114" customWidth="1"/>
    <col min="6652" max="6652" width="10.7109375" style="114" bestFit="1" customWidth="1"/>
    <col min="6653" max="6653" width="3.7109375" style="114" customWidth="1"/>
    <col min="6654" max="6654" width="10.85546875" style="114" bestFit="1" customWidth="1"/>
    <col min="6655" max="6655" width="2.42578125" style="114" customWidth="1"/>
    <col min="6656" max="6656" width="9.140625" style="114" bestFit="1" customWidth="1"/>
    <col min="6657" max="6657" width="3.7109375" style="114" customWidth="1"/>
    <col min="6658" max="6658" width="9" style="114"/>
    <col min="6659" max="6659" width="3.42578125" style="114" customWidth="1"/>
    <col min="6660" max="6660" width="9.140625" style="114" bestFit="1" customWidth="1"/>
    <col min="6661" max="6661" width="2.85546875" style="114" customWidth="1"/>
    <col min="6662" max="6662" width="9" style="114"/>
    <col min="6663" max="6663" width="4.28515625" style="114" customWidth="1"/>
    <col min="6664" max="6664" width="9.140625" style="114" bestFit="1" customWidth="1"/>
    <col min="6665" max="6665" width="4.140625" style="114" customWidth="1"/>
    <col min="6666" max="6666" width="9" style="114"/>
    <col min="6667" max="6667" width="9.140625" style="114" bestFit="1" customWidth="1"/>
    <col min="6668" max="6668" width="24.140625" style="114" bestFit="1" customWidth="1"/>
    <col min="6669" max="6669" width="9" style="114"/>
    <col min="6670" max="6670" width="9.140625" style="114" bestFit="1" customWidth="1"/>
    <col min="6671" max="6906" width="9" style="114"/>
    <col min="6907" max="6907" width="18" style="114" customWidth="1"/>
    <col min="6908" max="6908" width="10.7109375" style="114" bestFit="1" customWidth="1"/>
    <col min="6909" max="6909" width="3.7109375" style="114" customWidth="1"/>
    <col min="6910" max="6910" width="10.85546875" style="114" bestFit="1" customWidth="1"/>
    <col min="6911" max="6911" width="2.42578125" style="114" customWidth="1"/>
    <col min="6912" max="6912" width="9.140625" style="114" bestFit="1" customWidth="1"/>
    <col min="6913" max="6913" width="3.7109375" style="114" customWidth="1"/>
    <col min="6914" max="6914" width="9" style="114"/>
    <col min="6915" max="6915" width="3.42578125" style="114" customWidth="1"/>
    <col min="6916" max="6916" width="9.140625" style="114" bestFit="1" customWidth="1"/>
    <col min="6917" max="6917" width="2.85546875" style="114" customWidth="1"/>
    <col min="6918" max="6918" width="9" style="114"/>
    <col min="6919" max="6919" width="4.28515625" style="114" customWidth="1"/>
    <col min="6920" max="6920" width="9.140625" style="114" bestFit="1" customWidth="1"/>
    <col min="6921" max="6921" width="4.140625" style="114" customWidth="1"/>
    <col min="6922" max="6922" width="9" style="114"/>
    <col min="6923" max="6923" width="9.140625" style="114" bestFit="1" customWidth="1"/>
    <col min="6924" max="6924" width="24.140625" style="114" bestFit="1" customWidth="1"/>
    <col min="6925" max="6925" width="9" style="114"/>
    <col min="6926" max="6926" width="9.140625" style="114" bestFit="1" customWidth="1"/>
    <col min="6927" max="7162" width="9" style="114"/>
    <col min="7163" max="7163" width="18" style="114" customWidth="1"/>
    <col min="7164" max="7164" width="10.7109375" style="114" bestFit="1" customWidth="1"/>
    <col min="7165" max="7165" width="3.7109375" style="114" customWidth="1"/>
    <col min="7166" max="7166" width="10.85546875" style="114" bestFit="1" customWidth="1"/>
    <col min="7167" max="7167" width="2.42578125" style="114" customWidth="1"/>
    <col min="7168" max="7168" width="9.140625" style="114" bestFit="1" customWidth="1"/>
    <col min="7169" max="7169" width="3.7109375" style="114" customWidth="1"/>
    <col min="7170" max="7170" width="9" style="114"/>
    <col min="7171" max="7171" width="3.42578125" style="114" customWidth="1"/>
    <col min="7172" max="7172" width="9.140625" style="114" bestFit="1" customWidth="1"/>
    <col min="7173" max="7173" width="2.85546875" style="114" customWidth="1"/>
    <col min="7174" max="7174" width="9" style="114"/>
    <col min="7175" max="7175" width="4.28515625" style="114" customWidth="1"/>
    <col min="7176" max="7176" width="9.140625" style="114" bestFit="1" customWidth="1"/>
    <col min="7177" max="7177" width="4.140625" style="114" customWidth="1"/>
    <col min="7178" max="7178" width="9" style="114"/>
    <col min="7179" max="7179" width="9.140625" style="114" bestFit="1" customWidth="1"/>
    <col min="7180" max="7180" width="24.140625" style="114" bestFit="1" customWidth="1"/>
    <col min="7181" max="7181" width="9" style="114"/>
    <col min="7182" max="7182" width="9.140625" style="114" bestFit="1" customWidth="1"/>
    <col min="7183" max="7418" width="9" style="114"/>
    <col min="7419" max="7419" width="18" style="114" customWidth="1"/>
    <col min="7420" max="7420" width="10.7109375" style="114" bestFit="1" customWidth="1"/>
    <col min="7421" max="7421" width="3.7109375" style="114" customWidth="1"/>
    <col min="7422" max="7422" width="10.85546875" style="114" bestFit="1" customWidth="1"/>
    <col min="7423" max="7423" width="2.42578125" style="114" customWidth="1"/>
    <col min="7424" max="7424" width="9.140625" style="114" bestFit="1" customWidth="1"/>
    <col min="7425" max="7425" width="3.7109375" style="114" customWidth="1"/>
    <col min="7426" max="7426" width="9" style="114"/>
    <col min="7427" max="7427" width="3.42578125" style="114" customWidth="1"/>
    <col min="7428" max="7428" width="9.140625" style="114" bestFit="1" customWidth="1"/>
    <col min="7429" max="7429" width="2.85546875" style="114" customWidth="1"/>
    <col min="7430" max="7430" width="9" style="114"/>
    <col min="7431" max="7431" width="4.28515625" style="114" customWidth="1"/>
    <col min="7432" max="7432" width="9.140625" style="114" bestFit="1" customWidth="1"/>
    <col min="7433" max="7433" width="4.140625" style="114" customWidth="1"/>
    <col min="7434" max="7434" width="9" style="114"/>
    <col min="7435" max="7435" width="9.140625" style="114" bestFit="1" customWidth="1"/>
    <col min="7436" max="7436" width="24.140625" style="114" bestFit="1" customWidth="1"/>
    <col min="7437" max="7437" width="9" style="114"/>
    <col min="7438" max="7438" width="9.140625" style="114" bestFit="1" customWidth="1"/>
    <col min="7439" max="7674" width="9" style="114"/>
    <col min="7675" max="7675" width="18" style="114" customWidth="1"/>
    <col min="7676" max="7676" width="10.7109375" style="114" bestFit="1" customWidth="1"/>
    <col min="7677" max="7677" width="3.7109375" style="114" customWidth="1"/>
    <col min="7678" max="7678" width="10.85546875" style="114" bestFit="1" customWidth="1"/>
    <col min="7679" max="7679" width="2.42578125" style="114" customWidth="1"/>
    <col min="7680" max="7680" width="9.140625" style="114" bestFit="1" customWidth="1"/>
    <col min="7681" max="7681" width="3.7109375" style="114" customWidth="1"/>
    <col min="7682" max="7682" width="9" style="114"/>
    <col min="7683" max="7683" width="3.42578125" style="114" customWidth="1"/>
    <col min="7684" max="7684" width="9.140625" style="114" bestFit="1" customWidth="1"/>
    <col min="7685" max="7685" width="2.85546875" style="114" customWidth="1"/>
    <col min="7686" max="7686" width="9" style="114"/>
    <col min="7687" max="7687" width="4.28515625" style="114" customWidth="1"/>
    <col min="7688" max="7688" width="9.140625" style="114" bestFit="1" customWidth="1"/>
    <col min="7689" max="7689" width="4.140625" style="114" customWidth="1"/>
    <col min="7690" max="7690" width="9" style="114"/>
    <col min="7691" max="7691" width="9.140625" style="114" bestFit="1" customWidth="1"/>
    <col min="7692" max="7692" width="24.140625" style="114" bestFit="1" customWidth="1"/>
    <col min="7693" max="7693" width="9" style="114"/>
    <col min="7694" max="7694" width="9.140625" style="114" bestFit="1" customWidth="1"/>
    <col min="7695" max="7930" width="9" style="114"/>
    <col min="7931" max="7931" width="18" style="114" customWidth="1"/>
    <col min="7932" max="7932" width="10.7109375" style="114" bestFit="1" customWidth="1"/>
    <col min="7933" max="7933" width="3.7109375" style="114" customWidth="1"/>
    <col min="7934" max="7934" width="10.85546875" style="114" bestFit="1" customWidth="1"/>
    <col min="7935" max="7935" width="2.42578125" style="114" customWidth="1"/>
    <col min="7936" max="7936" width="9.140625" style="114" bestFit="1" customWidth="1"/>
    <col min="7937" max="7937" width="3.7109375" style="114" customWidth="1"/>
    <col min="7938" max="7938" width="9" style="114"/>
    <col min="7939" max="7939" width="3.42578125" style="114" customWidth="1"/>
    <col min="7940" max="7940" width="9.140625" style="114" bestFit="1" customWidth="1"/>
    <col min="7941" max="7941" width="2.85546875" style="114" customWidth="1"/>
    <col min="7942" max="7942" width="9" style="114"/>
    <col min="7943" max="7943" width="4.28515625" style="114" customWidth="1"/>
    <col min="7944" max="7944" width="9.140625" style="114" bestFit="1" customWidth="1"/>
    <col min="7945" max="7945" width="4.140625" style="114" customWidth="1"/>
    <col min="7946" max="7946" width="9" style="114"/>
    <col min="7947" max="7947" width="9.140625" style="114" bestFit="1" customWidth="1"/>
    <col min="7948" max="7948" width="24.140625" style="114" bestFit="1" customWidth="1"/>
    <col min="7949" max="7949" width="9" style="114"/>
    <col min="7950" max="7950" width="9.140625" style="114" bestFit="1" customWidth="1"/>
    <col min="7951" max="8186" width="9" style="114"/>
    <col min="8187" max="8187" width="18" style="114" customWidth="1"/>
    <col min="8188" max="8188" width="10.7109375" style="114" bestFit="1" customWidth="1"/>
    <col min="8189" max="8189" width="3.7109375" style="114" customWidth="1"/>
    <col min="8190" max="8190" width="10.85546875" style="114" bestFit="1" customWidth="1"/>
    <col min="8191" max="8191" width="2.42578125" style="114" customWidth="1"/>
    <col min="8192" max="8192" width="9.140625" style="114" bestFit="1" customWidth="1"/>
    <col min="8193" max="8193" width="3.7109375" style="114" customWidth="1"/>
    <col min="8194" max="8194" width="9" style="114"/>
    <col min="8195" max="8195" width="3.42578125" style="114" customWidth="1"/>
    <col min="8196" max="8196" width="9.140625" style="114" bestFit="1" customWidth="1"/>
    <col min="8197" max="8197" width="2.85546875" style="114" customWidth="1"/>
    <col min="8198" max="8198" width="9" style="114"/>
    <col min="8199" max="8199" width="4.28515625" style="114" customWidth="1"/>
    <col min="8200" max="8200" width="9.140625" style="114" bestFit="1" customWidth="1"/>
    <col min="8201" max="8201" width="4.140625" style="114" customWidth="1"/>
    <col min="8202" max="8202" width="9" style="114"/>
    <col min="8203" max="8203" width="9.140625" style="114" bestFit="1" customWidth="1"/>
    <col min="8204" max="8204" width="24.140625" style="114" bestFit="1" customWidth="1"/>
    <col min="8205" max="8205" width="9" style="114"/>
    <col min="8206" max="8206" width="9.140625" style="114" bestFit="1" customWidth="1"/>
    <col min="8207" max="8442" width="9" style="114"/>
    <col min="8443" max="8443" width="18" style="114" customWidth="1"/>
    <col min="8444" max="8444" width="10.7109375" style="114" bestFit="1" customWidth="1"/>
    <col min="8445" max="8445" width="3.7109375" style="114" customWidth="1"/>
    <col min="8446" max="8446" width="10.85546875" style="114" bestFit="1" customWidth="1"/>
    <col min="8447" max="8447" width="2.42578125" style="114" customWidth="1"/>
    <col min="8448" max="8448" width="9.140625" style="114" bestFit="1" customWidth="1"/>
    <col min="8449" max="8449" width="3.7109375" style="114" customWidth="1"/>
    <col min="8450" max="8450" width="9" style="114"/>
    <col min="8451" max="8451" width="3.42578125" style="114" customWidth="1"/>
    <col min="8452" max="8452" width="9.140625" style="114" bestFit="1" customWidth="1"/>
    <col min="8453" max="8453" width="2.85546875" style="114" customWidth="1"/>
    <col min="8454" max="8454" width="9" style="114"/>
    <col min="8455" max="8455" width="4.28515625" style="114" customWidth="1"/>
    <col min="8456" max="8456" width="9.140625" style="114" bestFit="1" customWidth="1"/>
    <col min="8457" max="8457" width="4.140625" style="114" customWidth="1"/>
    <col min="8458" max="8458" width="9" style="114"/>
    <col min="8459" max="8459" width="9.140625" style="114" bestFit="1" customWidth="1"/>
    <col min="8460" max="8460" width="24.140625" style="114" bestFit="1" customWidth="1"/>
    <col min="8461" max="8461" width="9" style="114"/>
    <col min="8462" max="8462" width="9.140625" style="114" bestFit="1" customWidth="1"/>
    <col min="8463" max="8698" width="9" style="114"/>
    <col min="8699" max="8699" width="18" style="114" customWidth="1"/>
    <col min="8700" max="8700" width="10.7109375" style="114" bestFit="1" customWidth="1"/>
    <col min="8701" max="8701" width="3.7109375" style="114" customWidth="1"/>
    <col min="8702" max="8702" width="10.85546875" style="114" bestFit="1" customWidth="1"/>
    <col min="8703" max="8703" width="2.42578125" style="114" customWidth="1"/>
    <col min="8704" max="8704" width="9.140625" style="114" bestFit="1" customWidth="1"/>
    <col min="8705" max="8705" width="3.7109375" style="114" customWidth="1"/>
    <col min="8706" max="8706" width="9" style="114"/>
    <col min="8707" max="8707" width="3.42578125" style="114" customWidth="1"/>
    <col min="8708" max="8708" width="9.140625" style="114" bestFit="1" customWidth="1"/>
    <col min="8709" max="8709" width="2.85546875" style="114" customWidth="1"/>
    <col min="8710" max="8710" width="9" style="114"/>
    <col min="8711" max="8711" width="4.28515625" style="114" customWidth="1"/>
    <col min="8712" max="8712" width="9.140625" style="114" bestFit="1" customWidth="1"/>
    <col min="8713" max="8713" width="4.140625" style="114" customWidth="1"/>
    <col min="8714" max="8714" width="9" style="114"/>
    <col min="8715" max="8715" width="9.140625" style="114" bestFit="1" customWidth="1"/>
    <col min="8716" max="8716" width="24.140625" style="114" bestFit="1" customWidth="1"/>
    <col min="8717" max="8717" width="9" style="114"/>
    <col min="8718" max="8718" width="9.140625" style="114" bestFit="1" customWidth="1"/>
    <col min="8719" max="8954" width="9" style="114"/>
    <col min="8955" max="8955" width="18" style="114" customWidth="1"/>
    <col min="8956" max="8956" width="10.7109375" style="114" bestFit="1" customWidth="1"/>
    <col min="8957" max="8957" width="3.7109375" style="114" customWidth="1"/>
    <col min="8958" max="8958" width="10.85546875" style="114" bestFit="1" customWidth="1"/>
    <col min="8959" max="8959" width="2.42578125" style="114" customWidth="1"/>
    <col min="8960" max="8960" width="9.140625" style="114" bestFit="1" customWidth="1"/>
    <col min="8961" max="8961" width="3.7109375" style="114" customWidth="1"/>
    <col min="8962" max="8962" width="9" style="114"/>
    <col min="8963" max="8963" width="3.42578125" style="114" customWidth="1"/>
    <col min="8964" max="8964" width="9.140625" style="114" bestFit="1" customWidth="1"/>
    <col min="8965" max="8965" width="2.85546875" style="114" customWidth="1"/>
    <col min="8966" max="8966" width="9" style="114"/>
    <col min="8967" max="8967" width="4.28515625" style="114" customWidth="1"/>
    <col min="8968" max="8968" width="9.140625" style="114" bestFit="1" customWidth="1"/>
    <col min="8969" max="8969" width="4.140625" style="114" customWidth="1"/>
    <col min="8970" max="8970" width="9" style="114"/>
    <col min="8971" max="8971" width="9.140625" style="114" bestFit="1" customWidth="1"/>
    <col min="8972" max="8972" width="24.140625" style="114" bestFit="1" customWidth="1"/>
    <col min="8973" max="8973" width="9" style="114"/>
    <col min="8974" max="8974" width="9.140625" style="114" bestFit="1" customWidth="1"/>
    <col min="8975" max="9210" width="9" style="114"/>
    <col min="9211" max="9211" width="18" style="114" customWidth="1"/>
    <col min="9212" max="9212" width="10.7109375" style="114" bestFit="1" customWidth="1"/>
    <col min="9213" max="9213" width="3.7109375" style="114" customWidth="1"/>
    <col min="9214" max="9214" width="10.85546875" style="114" bestFit="1" customWidth="1"/>
    <col min="9215" max="9215" width="2.42578125" style="114" customWidth="1"/>
    <col min="9216" max="9216" width="9.140625" style="114" bestFit="1" customWidth="1"/>
    <col min="9217" max="9217" width="3.7109375" style="114" customWidth="1"/>
    <col min="9218" max="9218" width="9" style="114"/>
    <col min="9219" max="9219" width="3.42578125" style="114" customWidth="1"/>
    <col min="9220" max="9220" width="9.140625" style="114" bestFit="1" customWidth="1"/>
    <col min="9221" max="9221" width="2.85546875" style="114" customWidth="1"/>
    <col min="9222" max="9222" width="9" style="114"/>
    <col min="9223" max="9223" width="4.28515625" style="114" customWidth="1"/>
    <col min="9224" max="9224" width="9.140625" style="114" bestFit="1" customWidth="1"/>
    <col min="9225" max="9225" width="4.140625" style="114" customWidth="1"/>
    <col min="9226" max="9226" width="9" style="114"/>
    <col min="9227" max="9227" width="9.140625" style="114" bestFit="1" customWidth="1"/>
    <col min="9228" max="9228" width="24.140625" style="114" bestFit="1" customWidth="1"/>
    <col min="9229" max="9229" width="9" style="114"/>
    <col min="9230" max="9230" width="9.140625" style="114" bestFit="1" customWidth="1"/>
    <col min="9231" max="9466" width="9" style="114"/>
    <col min="9467" max="9467" width="18" style="114" customWidth="1"/>
    <col min="9468" max="9468" width="10.7109375" style="114" bestFit="1" customWidth="1"/>
    <col min="9469" max="9469" width="3.7109375" style="114" customWidth="1"/>
    <col min="9470" max="9470" width="10.85546875" style="114" bestFit="1" customWidth="1"/>
    <col min="9471" max="9471" width="2.42578125" style="114" customWidth="1"/>
    <col min="9472" max="9472" width="9.140625" style="114" bestFit="1" customWidth="1"/>
    <col min="9473" max="9473" width="3.7109375" style="114" customWidth="1"/>
    <col min="9474" max="9474" width="9" style="114"/>
    <col min="9475" max="9475" width="3.42578125" style="114" customWidth="1"/>
    <col min="9476" max="9476" width="9.140625" style="114" bestFit="1" customWidth="1"/>
    <col min="9477" max="9477" width="2.85546875" style="114" customWidth="1"/>
    <col min="9478" max="9478" width="9" style="114"/>
    <col min="9479" max="9479" width="4.28515625" style="114" customWidth="1"/>
    <col min="9480" max="9480" width="9.140625" style="114" bestFit="1" customWidth="1"/>
    <col min="9481" max="9481" width="4.140625" style="114" customWidth="1"/>
    <col min="9482" max="9482" width="9" style="114"/>
    <col min="9483" max="9483" width="9.140625" style="114" bestFit="1" customWidth="1"/>
    <col min="9484" max="9484" width="24.140625" style="114" bestFit="1" customWidth="1"/>
    <col min="9485" max="9485" width="9" style="114"/>
    <col min="9486" max="9486" width="9.140625" style="114" bestFit="1" customWidth="1"/>
    <col min="9487" max="9722" width="9" style="114"/>
    <col min="9723" max="9723" width="18" style="114" customWidth="1"/>
    <col min="9724" max="9724" width="10.7109375" style="114" bestFit="1" customWidth="1"/>
    <col min="9725" max="9725" width="3.7109375" style="114" customWidth="1"/>
    <col min="9726" max="9726" width="10.85546875" style="114" bestFit="1" customWidth="1"/>
    <col min="9727" max="9727" width="2.42578125" style="114" customWidth="1"/>
    <col min="9728" max="9728" width="9.140625" style="114" bestFit="1" customWidth="1"/>
    <col min="9729" max="9729" width="3.7109375" style="114" customWidth="1"/>
    <col min="9730" max="9730" width="9" style="114"/>
    <col min="9731" max="9731" width="3.42578125" style="114" customWidth="1"/>
    <col min="9732" max="9732" width="9.140625" style="114" bestFit="1" customWidth="1"/>
    <col min="9733" max="9733" width="2.85546875" style="114" customWidth="1"/>
    <col min="9734" max="9734" width="9" style="114"/>
    <col min="9735" max="9735" width="4.28515625" style="114" customWidth="1"/>
    <col min="9736" max="9736" width="9.140625" style="114" bestFit="1" customWidth="1"/>
    <col min="9737" max="9737" width="4.140625" style="114" customWidth="1"/>
    <col min="9738" max="9738" width="9" style="114"/>
    <col min="9739" max="9739" width="9.140625" style="114" bestFit="1" customWidth="1"/>
    <col min="9740" max="9740" width="24.140625" style="114" bestFit="1" customWidth="1"/>
    <col min="9741" max="9741" width="9" style="114"/>
    <col min="9742" max="9742" width="9.140625" style="114" bestFit="1" customWidth="1"/>
    <col min="9743" max="9978" width="9" style="114"/>
    <col min="9979" max="9979" width="18" style="114" customWidth="1"/>
    <col min="9980" max="9980" width="10.7109375" style="114" bestFit="1" customWidth="1"/>
    <col min="9981" max="9981" width="3.7109375" style="114" customWidth="1"/>
    <col min="9982" max="9982" width="10.85546875" style="114" bestFit="1" customWidth="1"/>
    <col min="9983" max="9983" width="2.42578125" style="114" customWidth="1"/>
    <col min="9984" max="9984" width="9.140625" style="114" bestFit="1" customWidth="1"/>
    <col min="9985" max="9985" width="3.7109375" style="114" customWidth="1"/>
    <col min="9986" max="9986" width="9" style="114"/>
    <col min="9987" max="9987" width="3.42578125" style="114" customWidth="1"/>
    <col min="9988" max="9988" width="9.140625" style="114" bestFit="1" customWidth="1"/>
    <col min="9989" max="9989" width="2.85546875" style="114" customWidth="1"/>
    <col min="9990" max="9990" width="9" style="114"/>
    <col min="9991" max="9991" width="4.28515625" style="114" customWidth="1"/>
    <col min="9992" max="9992" width="9.140625" style="114" bestFit="1" customWidth="1"/>
    <col min="9993" max="9993" width="4.140625" style="114" customWidth="1"/>
    <col min="9994" max="9994" width="9" style="114"/>
    <col min="9995" max="9995" width="9.140625" style="114" bestFit="1" customWidth="1"/>
    <col min="9996" max="9996" width="24.140625" style="114" bestFit="1" customWidth="1"/>
    <col min="9997" max="9997" width="9" style="114"/>
    <col min="9998" max="9998" width="9.140625" style="114" bestFit="1" customWidth="1"/>
    <col min="9999" max="10234" width="9" style="114"/>
    <col min="10235" max="10235" width="18" style="114" customWidth="1"/>
    <col min="10236" max="10236" width="10.7109375" style="114" bestFit="1" customWidth="1"/>
    <col min="10237" max="10237" width="3.7109375" style="114" customWidth="1"/>
    <col min="10238" max="10238" width="10.85546875" style="114" bestFit="1" customWidth="1"/>
    <col min="10239" max="10239" width="2.42578125" style="114" customWidth="1"/>
    <col min="10240" max="10240" width="9.140625" style="114" bestFit="1" customWidth="1"/>
    <col min="10241" max="10241" width="3.7109375" style="114" customWidth="1"/>
    <col min="10242" max="10242" width="9" style="114"/>
    <col min="10243" max="10243" width="3.42578125" style="114" customWidth="1"/>
    <col min="10244" max="10244" width="9.140625" style="114" bestFit="1" customWidth="1"/>
    <col min="10245" max="10245" width="2.85546875" style="114" customWidth="1"/>
    <col min="10246" max="10246" width="9" style="114"/>
    <col min="10247" max="10247" width="4.28515625" style="114" customWidth="1"/>
    <col min="10248" max="10248" width="9.140625" style="114" bestFit="1" customWidth="1"/>
    <col min="10249" max="10249" width="4.140625" style="114" customWidth="1"/>
    <col min="10250" max="10250" width="9" style="114"/>
    <col min="10251" max="10251" width="9.140625" style="114" bestFit="1" customWidth="1"/>
    <col min="10252" max="10252" width="24.140625" style="114" bestFit="1" customWidth="1"/>
    <col min="10253" max="10253" width="9" style="114"/>
    <col min="10254" max="10254" width="9.140625" style="114" bestFit="1" customWidth="1"/>
    <col min="10255" max="10490" width="9" style="114"/>
    <col min="10491" max="10491" width="18" style="114" customWidth="1"/>
    <col min="10492" max="10492" width="10.7109375" style="114" bestFit="1" customWidth="1"/>
    <col min="10493" max="10493" width="3.7109375" style="114" customWidth="1"/>
    <col min="10494" max="10494" width="10.85546875" style="114" bestFit="1" customWidth="1"/>
    <col min="10495" max="10495" width="2.42578125" style="114" customWidth="1"/>
    <col min="10496" max="10496" width="9.140625" style="114" bestFit="1" customWidth="1"/>
    <col min="10497" max="10497" width="3.7109375" style="114" customWidth="1"/>
    <col min="10498" max="10498" width="9" style="114"/>
    <col min="10499" max="10499" width="3.42578125" style="114" customWidth="1"/>
    <col min="10500" max="10500" width="9.140625" style="114" bestFit="1" customWidth="1"/>
    <col min="10501" max="10501" width="2.85546875" style="114" customWidth="1"/>
    <col min="10502" max="10502" width="9" style="114"/>
    <col min="10503" max="10503" width="4.28515625" style="114" customWidth="1"/>
    <col min="10504" max="10504" width="9.140625" style="114" bestFit="1" customWidth="1"/>
    <col min="10505" max="10505" width="4.140625" style="114" customWidth="1"/>
    <col min="10506" max="10506" width="9" style="114"/>
    <col min="10507" max="10507" width="9.140625" style="114" bestFit="1" customWidth="1"/>
    <col min="10508" max="10508" width="24.140625" style="114" bestFit="1" customWidth="1"/>
    <col min="10509" max="10509" width="9" style="114"/>
    <col min="10510" max="10510" width="9.140625" style="114" bestFit="1" customWidth="1"/>
    <col min="10511" max="10746" width="9" style="114"/>
    <col min="10747" max="10747" width="18" style="114" customWidth="1"/>
    <col min="10748" max="10748" width="10.7109375" style="114" bestFit="1" customWidth="1"/>
    <col min="10749" max="10749" width="3.7109375" style="114" customWidth="1"/>
    <col min="10750" max="10750" width="10.85546875" style="114" bestFit="1" customWidth="1"/>
    <col min="10751" max="10751" width="2.42578125" style="114" customWidth="1"/>
    <col min="10752" max="10752" width="9.140625" style="114" bestFit="1" customWidth="1"/>
    <col min="10753" max="10753" width="3.7109375" style="114" customWidth="1"/>
    <col min="10754" max="10754" width="9" style="114"/>
    <col min="10755" max="10755" width="3.42578125" style="114" customWidth="1"/>
    <col min="10756" max="10756" width="9.140625" style="114" bestFit="1" customWidth="1"/>
    <col min="10757" max="10757" width="2.85546875" style="114" customWidth="1"/>
    <col min="10758" max="10758" width="9" style="114"/>
    <col min="10759" max="10759" width="4.28515625" style="114" customWidth="1"/>
    <col min="10760" max="10760" width="9.140625" style="114" bestFit="1" customWidth="1"/>
    <col min="10761" max="10761" width="4.140625" style="114" customWidth="1"/>
    <col min="10762" max="10762" width="9" style="114"/>
    <col min="10763" max="10763" width="9.140625" style="114" bestFit="1" customWidth="1"/>
    <col min="10764" max="10764" width="24.140625" style="114" bestFit="1" customWidth="1"/>
    <col min="10765" max="10765" width="9" style="114"/>
    <col min="10766" max="10766" width="9.140625" style="114" bestFit="1" customWidth="1"/>
    <col min="10767" max="11002" width="9" style="114"/>
    <col min="11003" max="11003" width="18" style="114" customWidth="1"/>
    <col min="11004" max="11004" width="10.7109375" style="114" bestFit="1" customWidth="1"/>
    <col min="11005" max="11005" width="3.7109375" style="114" customWidth="1"/>
    <col min="11006" max="11006" width="10.85546875" style="114" bestFit="1" customWidth="1"/>
    <col min="11007" max="11007" width="2.42578125" style="114" customWidth="1"/>
    <col min="11008" max="11008" width="9.140625" style="114" bestFit="1" customWidth="1"/>
    <col min="11009" max="11009" width="3.7109375" style="114" customWidth="1"/>
    <col min="11010" max="11010" width="9" style="114"/>
    <col min="11011" max="11011" width="3.42578125" style="114" customWidth="1"/>
    <col min="11012" max="11012" width="9.140625" style="114" bestFit="1" customWidth="1"/>
    <col min="11013" max="11013" width="2.85546875" style="114" customWidth="1"/>
    <col min="11014" max="11014" width="9" style="114"/>
    <col min="11015" max="11015" width="4.28515625" style="114" customWidth="1"/>
    <col min="11016" max="11016" width="9.140625" style="114" bestFit="1" customWidth="1"/>
    <col min="11017" max="11017" width="4.140625" style="114" customWidth="1"/>
    <col min="11018" max="11018" width="9" style="114"/>
    <col min="11019" max="11019" width="9.140625" style="114" bestFit="1" customWidth="1"/>
    <col min="11020" max="11020" width="24.140625" style="114" bestFit="1" customWidth="1"/>
    <col min="11021" max="11021" width="9" style="114"/>
    <col min="11022" max="11022" width="9.140625" style="114" bestFit="1" customWidth="1"/>
    <col min="11023" max="11258" width="9" style="114"/>
    <col min="11259" max="11259" width="18" style="114" customWidth="1"/>
    <col min="11260" max="11260" width="10.7109375" style="114" bestFit="1" customWidth="1"/>
    <col min="11261" max="11261" width="3.7109375" style="114" customWidth="1"/>
    <col min="11262" max="11262" width="10.85546875" style="114" bestFit="1" customWidth="1"/>
    <col min="11263" max="11263" width="2.42578125" style="114" customWidth="1"/>
    <col min="11264" max="11264" width="9.140625" style="114" bestFit="1" customWidth="1"/>
    <col min="11265" max="11265" width="3.7109375" style="114" customWidth="1"/>
    <col min="11266" max="11266" width="9" style="114"/>
    <col min="11267" max="11267" width="3.42578125" style="114" customWidth="1"/>
    <col min="11268" max="11268" width="9.140625" style="114" bestFit="1" customWidth="1"/>
    <col min="11269" max="11269" width="2.85546875" style="114" customWidth="1"/>
    <col min="11270" max="11270" width="9" style="114"/>
    <col min="11271" max="11271" width="4.28515625" style="114" customWidth="1"/>
    <col min="11272" max="11272" width="9.140625" style="114" bestFit="1" customWidth="1"/>
    <col min="11273" max="11273" width="4.140625" style="114" customWidth="1"/>
    <col min="11274" max="11274" width="9" style="114"/>
    <col min="11275" max="11275" width="9.140625" style="114" bestFit="1" customWidth="1"/>
    <col min="11276" max="11276" width="24.140625" style="114" bestFit="1" customWidth="1"/>
    <col min="11277" max="11277" width="9" style="114"/>
    <col min="11278" max="11278" width="9.140625" style="114" bestFit="1" customWidth="1"/>
    <col min="11279" max="11514" width="9" style="114"/>
    <col min="11515" max="11515" width="18" style="114" customWidth="1"/>
    <col min="11516" max="11516" width="10.7109375" style="114" bestFit="1" customWidth="1"/>
    <col min="11517" max="11517" width="3.7109375" style="114" customWidth="1"/>
    <col min="11518" max="11518" width="10.85546875" style="114" bestFit="1" customWidth="1"/>
    <col min="11519" max="11519" width="2.42578125" style="114" customWidth="1"/>
    <col min="11520" max="11520" width="9.140625" style="114" bestFit="1" customWidth="1"/>
    <col min="11521" max="11521" width="3.7109375" style="114" customWidth="1"/>
    <col min="11522" max="11522" width="9" style="114"/>
    <col min="11523" max="11523" width="3.42578125" style="114" customWidth="1"/>
    <col min="11524" max="11524" width="9.140625" style="114" bestFit="1" customWidth="1"/>
    <col min="11525" max="11525" width="2.85546875" style="114" customWidth="1"/>
    <col min="11526" max="11526" width="9" style="114"/>
    <col min="11527" max="11527" width="4.28515625" style="114" customWidth="1"/>
    <col min="11528" max="11528" width="9.140625" style="114" bestFit="1" customWidth="1"/>
    <col min="11529" max="11529" width="4.140625" style="114" customWidth="1"/>
    <col min="11530" max="11530" width="9" style="114"/>
    <col min="11531" max="11531" width="9.140625" style="114" bestFit="1" customWidth="1"/>
    <col min="11532" max="11532" width="24.140625" style="114" bestFit="1" customWidth="1"/>
    <col min="11533" max="11533" width="9" style="114"/>
    <col min="11534" max="11534" width="9.140625" style="114" bestFit="1" customWidth="1"/>
    <col min="11535" max="11770" width="9" style="114"/>
    <col min="11771" max="11771" width="18" style="114" customWidth="1"/>
    <col min="11772" max="11772" width="10.7109375" style="114" bestFit="1" customWidth="1"/>
    <col min="11773" max="11773" width="3.7109375" style="114" customWidth="1"/>
    <col min="11774" max="11774" width="10.85546875" style="114" bestFit="1" customWidth="1"/>
    <col min="11775" max="11775" width="2.42578125" style="114" customWidth="1"/>
    <col min="11776" max="11776" width="9.140625" style="114" bestFit="1" customWidth="1"/>
    <col min="11777" max="11777" width="3.7109375" style="114" customWidth="1"/>
    <col min="11778" max="11778" width="9" style="114"/>
    <col min="11779" max="11779" width="3.42578125" style="114" customWidth="1"/>
    <col min="11780" max="11780" width="9.140625" style="114" bestFit="1" customWidth="1"/>
    <col min="11781" max="11781" width="2.85546875" style="114" customWidth="1"/>
    <col min="11782" max="11782" width="9" style="114"/>
    <col min="11783" max="11783" width="4.28515625" style="114" customWidth="1"/>
    <col min="11784" max="11784" width="9.140625" style="114" bestFit="1" customWidth="1"/>
    <col min="11785" max="11785" width="4.140625" style="114" customWidth="1"/>
    <col min="11786" max="11786" width="9" style="114"/>
    <col min="11787" max="11787" width="9.140625" style="114" bestFit="1" customWidth="1"/>
    <col min="11788" max="11788" width="24.140625" style="114" bestFit="1" customWidth="1"/>
    <col min="11789" max="11789" width="9" style="114"/>
    <col min="11790" max="11790" width="9.140625" style="114" bestFit="1" customWidth="1"/>
    <col min="11791" max="12026" width="9" style="114"/>
    <col min="12027" max="12027" width="18" style="114" customWidth="1"/>
    <col min="12028" max="12028" width="10.7109375" style="114" bestFit="1" customWidth="1"/>
    <col min="12029" max="12029" width="3.7109375" style="114" customWidth="1"/>
    <col min="12030" max="12030" width="10.85546875" style="114" bestFit="1" customWidth="1"/>
    <col min="12031" max="12031" width="2.42578125" style="114" customWidth="1"/>
    <col min="12032" max="12032" width="9.140625" style="114" bestFit="1" customWidth="1"/>
    <col min="12033" max="12033" width="3.7109375" style="114" customWidth="1"/>
    <col min="12034" max="12034" width="9" style="114"/>
    <col min="12035" max="12035" width="3.42578125" style="114" customWidth="1"/>
    <col min="12036" max="12036" width="9.140625" style="114" bestFit="1" customWidth="1"/>
    <col min="12037" max="12037" width="2.85546875" style="114" customWidth="1"/>
    <col min="12038" max="12038" width="9" style="114"/>
    <col min="12039" max="12039" width="4.28515625" style="114" customWidth="1"/>
    <col min="12040" max="12040" width="9.140625" style="114" bestFit="1" customWidth="1"/>
    <col min="12041" max="12041" width="4.140625" style="114" customWidth="1"/>
    <col min="12042" max="12042" width="9" style="114"/>
    <col min="12043" max="12043" width="9.140625" style="114" bestFit="1" customWidth="1"/>
    <col min="12044" max="12044" width="24.140625" style="114" bestFit="1" customWidth="1"/>
    <col min="12045" max="12045" width="9" style="114"/>
    <col min="12046" max="12046" width="9.140625" style="114" bestFit="1" customWidth="1"/>
    <col min="12047" max="12282" width="9" style="114"/>
    <col min="12283" max="12283" width="18" style="114" customWidth="1"/>
    <col min="12284" max="12284" width="10.7109375" style="114" bestFit="1" customWidth="1"/>
    <col min="12285" max="12285" width="3.7109375" style="114" customWidth="1"/>
    <col min="12286" max="12286" width="10.85546875" style="114" bestFit="1" customWidth="1"/>
    <col min="12287" max="12287" width="2.42578125" style="114" customWidth="1"/>
    <col min="12288" max="12288" width="9.140625" style="114" bestFit="1" customWidth="1"/>
    <col min="12289" max="12289" width="3.7109375" style="114" customWidth="1"/>
    <col min="12290" max="12290" width="9" style="114"/>
    <col min="12291" max="12291" width="3.42578125" style="114" customWidth="1"/>
    <col min="12292" max="12292" width="9.140625" style="114" bestFit="1" customWidth="1"/>
    <col min="12293" max="12293" width="2.85546875" style="114" customWidth="1"/>
    <col min="12294" max="12294" width="9" style="114"/>
    <col min="12295" max="12295" width="4.28515625" style="114" customWidth="1"/>
    <col min="12296" max="12296" width="9.140625" style="114" bestFit="1" customWidth="1"/>
    <col min="12297" max="12297" width="4.140625" style="114" customWidth="1"/>
    <col min="12298" max="12298" width="9" style="114"/>
    <col min="12299" max="12299" width="9.140625" style="114" bestFit="1" customWidth="1"/>
    <col min="12300" max="12300" width="24.140625" style="114" bestFit="1" customWidth="1"/>
    <col min="12301" max="12301" width="9" style="114"/>
    <col min="12302" max="12302" width="9.140625" style="114" bestFit="1" customWidth="1"/>
    <col min="12303" max="12538" width="9" style="114"/>
    <col min="12539" max="12539" width="18" style="114" customWidth="1"/>
    <col min="12540" max="12540" width="10.7109375" style="114" bestFit="1" customWidth="1"/>
    <col min="12541" max="12541" width="3.7109375" style="114" customWidth="1"/>
    <col min="12542" max="12542" width="10.85546875" style="114" bestFit="1" customWidth="1"/>
    <col min="12543" max="12543" width="2.42578125" style="114" customWidth="1"/>
    <col min="12544" max="12544" width="9.140625" style="114" bestFit="1" customWidth="1"/>
    <col min="12545" max="12545" width="3.7109375" style="114" customWidth="1"/>
    <col min="12546" max="12546" width="9" style="114"/>
    <col min="12547" max="12547" width="3.42578125" style="114" customWidth="1"/>
    <col min="12548" max="12548" width="9.140625" style="114" bestFit="1" customWidth="1"/>
    <col min="12549" max="12549" width="2.85546875" style="114" customWidth="1"/>
    <col min="12550" max="12550" width="9" style="114"/>
    <col min="12551" max="12551" width="4.28515625" style="114" customWidth="1"/>
    <col min="12552" max="12552" width="9.140625" style="114" bestFit="1" customWidth="1"/>
    <col min="12553" max="12553" width="4.140625" style="114" customWidth="1"/>
    <col min="12554" max="12554" width="9" style="114"/>
    <col min="12555" max="12555" width="9.140625" style="114" bestFit="1" customWidth="1"/>
    <col min="12556" max="12556" width="24.140625" style="114" bestFit="1" customWidth="1"/>
    <col min="12557" max="12557" width="9" style="114"/>
    <col min="12558" max="12558" width="9.140625" style="114" bestFit="1" customWidth="1"/>
    <col min="12559" max="12794" width="9" style="114"/>
    <col min="12795" max="12795" width="18" style="114" customWidth="1"/>
    <col min="12796" max="12796" width="10.7109375" style="114" bestFit="1" customWidth="1"/>
    <col min="12797" max="12797" width="3.7109375" style="114" customWidth="1"/>
    <col min="12798" max="12798" width="10.85546875" style="114" bestFit="1" customWidth="1"/>
    <col min="12799" max="12799" width="2.42578125" style="114" customWidth="1"/>
    <col min="12800" max="12800" width="9.140625" style="114" bestFit="1" customWidth="1"/>
    <col min="12801" max="12801" width="3.7109375" style="114" customWidth="1"/>
    <col min="12802" max="12802" width="9" style="114"/>
    <col min="12803" max="12803" width="3.42578125" style="114" customWidth="1"/>
    <col min="12804" max="12804" width="9.140625" style="114" bestFit="1" customWidth="1"/>
    <col min="12805" max="12805" width="2.85546875" style="114" customWidth="1"/>
    <col min="12806" max="12806" width="9" style="114"/>
    <col min="12807" max="12807" width="4.28515625" style="114" customWidth="1"/>
    <col min="12808" max="12808" width="9.140625" style="114" bestFit="1" customWidth="1"/>
    <col min="12809" max="12809" width="4.140625" style="114" customWidth="1"/>
    <col min="12810" max="12810" width="9" style="114"/>
    <col min="12811" max="12811" width="9.140625" style="114" bestFit="1" customWidth="1"/>
    <col min="12812" max="12812" width="24.140625" style="114" bestFit="1" customWidth="1"/>
    <col min="12813" max="12813" width="9" style="114"/>
    <col min="12814" max="12814" width="9.140625" style="114" bestFit="1" customWidth="1"/>
    <col min="12815" max="13050" width="9" style="114"/>
    <col min="13051" max="13051" width="18" style="114" customWidth="1"/>
    <col min="13052" max="13052" width="10.7109375" style="114" bestFit="1" customWidth="1"/>
    <col min="13053" max="13053" width="3.7109375" style="114" customWidth="1"/>
    <col min="13054" max="13054" width="10.85546875" style="114" bestFit="1" customWidth="1"/>
    <col min="13055" max="13055" width="2.42578125" style="114" customWidth="1"/>
    <col min="13056" max="13056" width="9.140625" style="114" bestFit="1" customWidth="1"/>
    <col min="13057" max="13057" width="3.7109375" style="114" customWidth="1"/>
    <col min="13058" max="13058" width="9" style="114"/>
    <col min="13059" max="13059" width="3.42578125" style="114" customWidth="1"/>
    <col min="13060" max="13060" width="9.140625" style="114" bestFit="1" customWidth="1"/>
    <col min="13061" max="13061" width="2.85546875" style="114" customWidth="1"/>
    <col min="13062" max="13062" width="9" style="114"/>
    <col min="13063" max="13063" width="4.28515625" style="114" customWidth="1"/>
    <col min="13064" max="13064" width="9.140625" style="114" bestFit="1" customWidth="1"/>
    <col min="13065" max="13065" width="4.140625" style="114" customWidth="1"/>
    <col min="13066" max="13066" width="9" style="114"/>
    <col min="13067" max="13067" width="9.140625" style="114" bestFit="1" customWidth="1"/>
    <col min="13068" max="13068" width="24.140625" style="114" bestFit="1" customWidth="1"/>
    <col min="13069" max="13069" width="9" style="114"/>
    <col min="13070" max="13070" width="9.140625" style="114" bestFit="1" customWidth="1"/>
    <col min="13071" max="13306" width="9" style="114"/>
    <col min="13307" max="13307" width="18" style="114" customWidth="1"/>
    <col min="13308" max="13308" width="10.7109375" style="114" bestFit="1" customWidth="1"/>
    <col min="13309" max="13309" width="3.7109375" style="114" customWidth="1"/>
    <col min="13310" max="13310" width="10.85546875" style="114" bestFit="1" customWidth="1"/>
    <col min="13311" max="13311" width="2.42578125" style="114" customWidth="1"/>
    <col min="13312" max="13312" width="9.140625" style="114" bestFit="1" customWidth="1"/>
    <col min="13313" max="13313" width="3.7109375" style="114" customWidth="1"/>
    <col min="13314" max="13314" width="9" style="114"/>
    <col min="13315" max="13315" width="3.42578125" style="114" customWidth="1"/>
    <col min="13316" max="13316" width="9.140625" style="114" bestFit="1" customWidth="1"/>
    <col min="13317" max="13317" width="2.85546875" style="114" customWidth="1"/>
    <col min="13318" max="13318" width="9" style="114"/>
    <col min="13319" max="13319" width="4.28515625" style="114" customWidth="1"/>
    <col min="13320" max="13320" width="9.140625" style="114" bestFit="1" customWidth="1"/>
    <col min="13321" max="13321" width="4.140625" style="114" customWidth="1"/>
    <col min="13322" max="13322" width="9" style="114"/>
    <col min="13323" max="13323" width="9.140625" style="114" bestFit="1" customWidth="1"/>
    <col min="13324" max="13324" width="24.140625" style="114" bestFit="1" customWidth="1"/>
    <col min="13325" max="13325" width="9" style="114"/>
    <col min="13326" max="13326" width="9.140625" style="114" bestFit="1" customWidth="1"/>
    <col min="13327" max="13562" width="9" style="114"/>
    <col min="13563" max="13563" width="18" style="114" customWidth="1"/>
    <col min="13564" max="13564" width="10.7109375" style="114" bestFit="1" customWidth="1"/>
    <col min="13565" max="13565" width="3.7109375" style="114" customWidth="1"/>
    <col min="13566" max="13566" width="10.85546875" style="114" bestFit="1" customWidth="1"/>
    <col min="13567" max="13567" width="2.42578125" style="114" customWidth="1"/>
    <col min="13568" max="13568" width="9.140625" style="114" bestFit="1" customWidth="1"/>
    <col min="13569" max="13569" width="3.7109375" style="114" customWidth="1"/>
    <col min="13570" max="13570" width="9" style="114"/>
    <col min="13571" max="13571" width="3.42578125" style="114" customWidth="1"/>
    <col min="13572" max="13572" width="9.140625" style="114" bestFit="1" customWidth="1"/>
    <col min="13573" max="13573" width="2.85546875" style="114" customWidth="1"/>
    <col min="13574" max="13574" width="9" style="114"/>
    <col min="13575" max="13575" width="4.28515625" style="114" customWidth="1"/>
    <col min="13576" max="13576" width="9.140625" style="114" bestFit="1" customWidth="1"/>
    <col min="13577" max="13577" width="4.140625" style="114" customWidth="1"/>
    <col min="13578" max="13578" width="9" style="114"/>
    <col min="13579" max="13579" width="9.140625" style="114" bestFit="1" customWidth="1"/>
    <col min="13580" max="13580" width="24.140625" style="114" bestFit="1" customWidth="1"/>
    <col min="13581" max="13581" width="9" style="114"/>
    <col min="13582" max="13582" width="9.140625" style="114" bestFit="1" customWidth="1"/>
    <col min="13583" max="13818" width="9" style="114"/>
    <col min="13819" max="13819" width="18" style="114" customWidth="1"/>
    <col min="13820" max="13820" width="10.7109375" style="114" bestFit="1" customWidth="1"/>
    <col min="13821" max="13821" width="3.7109375" style="114" customWidth="1"/>
    <col min="13822" max="13822" width="10.85546875" style="114" bestFit="1" customWidth="1"/>
    <col min="13823" max="13823" width="2.42578125" style="114" customWidth="1"/>
    <col min="13824" max="13824" width="9.140625" style="114" bestFit="1" customWidth="1"/>
    <col min="13825" max="13825" width="3.7109375" style="114" customWidth="1"/>
    <col min="13826" max="13826" width="9" style="114"/>
    <col min="13827" max="13827" width="3.42578125" style="114" customWidth="1"/>
    <col min="13828" max="13828" width="9.140625" style="114" bestFit="1" customWidth="1"/>
    <col min="13829" max="13829" width="2.85546875" style="114" customWidth="1"/>
    <col min="13830" max="13830" width="9" style="114"/>
    <col min="13831" max="13831" width="4.28515625" style="114" customWidth="1"/>
    <col min="13832" max="13832" width="9.140625" style="114" bestFit="1" customWidth="1"/>
    <col min="13833" max="13833" width="4.140625" style="114" customWidth="1"/>
    <col min="13834" max="13834" width="9" style="114"/>
    <col min="13835" max="13835" width="9.140625" style="114" bestFit="1" customWidth="1"/>
    <col min="13836" max="13836" width="24.140625" style="114" bestFit="1" customWidth="1"/>
    <col min="13837" max="13837" width="9" style="114"/>
    <col min="13838" max="13838" width="9.140625" style="114" bestFit="1" customWidth="1"/>
    <col min="13839" max="14074" width="9" style="114"/>
    <col min="14075" max="14075" width="18" style="114" customWidth="1"/>
    <col min="14076" max="14076" width="10.7109375" style="114" bestFit="1" customWidth="1"/>
    <col min="14077" max="14077" width="3.7109375" style="114" customWidth="1"/>
    <col min="14078" max="14078" width="10.85546875" style="114" bestFit="1" customWidth="1"/>
    <col min="14079" max="14079" width="2.42578125" style="114" customWidth="1"/>
    <col min="14080" max="14080" width="9.140625" style="114" bestFit="1" customWidth="1"/>
    <col min="14081" max="14081" width="3.7109375" style="114" customWidth="1"/>
    <col min="14082" max="14082" width="9" style="114"/>
    <col min="14083" max="14083" width="3.42578125" style="114" customWidth="1"/>
    <col min="14084" max="14084" width="9.140625" style="114" bestFit="1" customWidth="1"/>
    <col min="14085" max="14085" width="2.85546875" style="114" customWidth="1"/>
    <col min="14086" max="14086" width="9" style="114"/>
    <col min="14087" max="14087" width="4.28515625" style="114" customWidth="1"/>
    <col min="14088" max="14088" width="9.140625" style="114" bestFit="1" customWidth="1"/>
    <col min="14089" max="14089" width="4.140625" style="114" customWidth="1"/>
    <col min="14090" max="14090" width="9" style="114"/>
    <col min="14091" max="14091" width="9.140625" style="114" bestFit="1" customWidth="1"/>
    <col min="14092" max="14092" width="24.140625" style="114" bestFit="1" customWidth="1"/>
    <col min="14093" max="14093" width="9" style="114"/>
    <col min="14094" max="14094" width="9.140625" style="114" bestFit="1" customWidth="1"/>
    <col min="14095" max="14330" width="9" style="114"/>
    <col min="14331" max="14331" width="18" style="114" customWidth="1"/>
    <col min="14332" max="14332" width="10.7109375" style="114" bestFit="1" customWidth="1"/>
    <col min="14333" max="14333" width="3.7109375" style="114" customWidth="1"/>
    <col min="14334" max="14334" width="10.85546875" style="114" bestFit="1" customWidth="1"/>
    <col min="14335" max="14335" width="2.42578125" style="114" customWidth="1"/>
    <col min="14336" max="14336" width="9.140625" style="114" bestFit="1" customWidth="1"/>
    <col min="14337" max="14337" width="3.7109375" style="114" customWidth="1"/>
    <col min="14338" max="14338" width="9" style="114"/>
    <col min="14339" max="14339" width="3.42578125" style="114" customWidth="1"/>
    <col min="14340" max="14340" width="9.140625" style="114" bestFit="1" customWidth="1"/>
    <col min="14341" max="14341" width="2.85546875" style="114" customWidth="1"/>
    <col min="14342" max="14342" width="9" style="114"/>
    <col min="14343" max="14343" width="4.28515625" style="114" customWidth="1"/>
    <col min="14344" max="14344" width="9.140625" style="114" bestFit="1" customWidth="1"/>
    <col min="14345" max="14345" width="4.140625" style="114" customWidth="1"/>
    <col min="14346" max="14346" width="9" style="114"/>
    <col min="14347" max="14347" width="9.140625" style="114" bestFit="1" customWidth="1"/>
    <col min="14348" max="14348" width="24.140625" style="114" bestFit="1" customWidth="1"/>
    <col min="14349" max="14349" width="9" style="114"/>
    <col min="14350" max="14350" width="9.140625" style="114" bestFit="1" customWidth="1"/>
    <col min="14351" max="14586" width="9" style="114"/>
    <col min="14587" max="14587" width="18" style="114" customWidth="1"/>
    <col min="14588" max="14588" width="10.7109375" style="114" bestFit="1" customWidth="1"/>
    <col min="14589" max="14589" width="3.7109375" style="114" customWidth="1"/>
    <col min="14590" max="14590" width="10.85546875" style="114" bestFit="1" customWidth="1"/>
    <col min="14591" max="14591" width="2.42578125" style="114" customWidth="1"/>
    <col min="14592" max="14592" width="9.140625" style="114" bestFit="1" customWidth="1"/>
    <col min="14593" max="14593" width="3.7109375" style="114" customWidth="1"/>
    <col min="14594" max="14594" width="9" style="114"/>
    <col min="14595" max="14595" width="3.42578125" style="114" customWidth="1"/>
    <col min="14596" max="14596" width="9.140625" style="114" bestFit="1" customWidth="1"/>
    <col min="14597" max="14597" width="2.85546875" style="114" customWidth="1"/>
    <col min="14598" max="14598" width="9" style="114"/>
    <col min="14599" max="14599" width="4.28515625" style="114" customWidth="1"/>
    <col min="14600" max="14600" width="9.140625" style="114" bestFit="1" customWidth="1"/>
    <col min="14601" max="14601" width="4.140625" style="114" customWidth="1"/>
    <col min="14602" max="14602" width="9" style="114"/>
    <col min="14603" max="14603" width="9.140625" style="114" bestFit="1" customWidth="1"/>
    <col min="14604" max="14604" width="24.140625" style="114" bestFit="1" customWidth="1"/>
    <col min="14605" max="14605" width="9" style="114"/>
    <col min="14606" max="14606" width="9.140625" style="114" bestFit="1" customWidth="1"/>
    <col min="14607" max="14842" width="9" style="114"/>
    <col min="14843" max="14843" width="18" style="114" customWidth="1"/>
    <col min="14844" max="14844" width="10.7109375" style="114" bestFit="1" customWidth="1"/>
    <col min="14845" max="14845" width="3.7109375" style="114" customWidth="1"/>
    <col min="14846" max="14846" width="10.85546875" style="114" bestFit="1" customWidth="1"/>
    <col min="14847" max="14847" width="2.42578125" style="114" customWidth="1"/>
    <col min="14848" max="14848" width="9.140625" style="114" bestFit="1" customWidth="1"/>
    <col min="14849" max="14849" width="3.7109375" style="114" customWidth="1"/>
    <col min="14850" max="14850" width="9" style="114"/>
    <col min="14851" max="14851" width="3.42578125" style="114" customWidth="1"/>
    <col min="14852" max="14852" width="9.140625" style="114" bestFit="1" customWidth="1"/>
    <col min="14853" max="14853" width="2.85546875" style="114" customWidth="1"/>
    <col min="14854" max="14854" width="9" style="114"/>
    <col min="14855" max="14855" width="4.28515625" style="114" customWidth="1"/>
    <col min="14856" max="14856" width="9.140625" style="114" bestFit="1" customWidth="1"/>
    <col min="14857" max="14857" width="4.140625" style="114" customWidth="1"/>
    <col min="14858" max="14858" width="9" style="114"/>
    <col min="14859" max="14859" width="9.140625" style="114" bestFit="1" customWidth="1"/>
    <col min="14860" max="14860" width="24.140625" style="114" bestFit="1" customWidth="1"/>
    <col min="14861" max="14861" width="9" style="114"/>
    <col min="14862" max="14862" width="9.140625" style="114" bestFit="1" customWidth="1"/>
    <col min="14863" max="15098" width="9" style="114"/>
    <col min="15099" max="15099" width="18" style="114" customWidth="1"/>
    <col min="15100" max="15100" width="10.7109375" style="114" bestFit="1" customWidth="1"/>
    <col min="15101" max="15101" width="3.7109375" style="114" customWidth="1"/>
    <col min="15102" max="15102" width="10.85546875" style="114" bestFit="1" customWidth="1"/>
    <col min="15103" max="15103" width="2.42578125" style="114" customWidth="1"/>
    <col min="15104" max="15104" width="9.140625" style="114" bestFit="1" customWidth="1"/>
    <col min="15105" max="15105" width="3.7109375" style="114" customWidth="1"/>
    <col min="15106" max="15106" width="9" style="114"/>
    <col min="15107" max="15107" width="3.42578125" style="114" customWidth="1"/>
    <col min="15108" max="15108" width="9.140625" style="114" bestFit="1" customWidth="1"/>
    <col min="15109" max="15109" width="2.85546875" style="114" customWidth="1"/>
    <col min="15110" max="15110" width="9" style="114"/>
    <col min="15111" max="15111" width="4.28515625" style="114" customWidth="1"/>
    <col min="15112" max="15112" width="9.140625" style="114" bestFit="1" customWidth="1"/>
    <col min="15113" max="15113" width="4.140625" style="114" customWidth="1"/>
    <col min="15114" max="15114" width="9" style="114"/>
    <col min="15115" max="15115" width="9.140625" style="114" bestFit="1" customWidth="1"/>
    <col min="15116" max="15116" width="24.140625" style="114" bestFit="1" customWidth="1"/>
    <col min="15117" max="15117" width="9" style="114"/>
    <col min="15118" max="15118" width="9.140625" style="114" bestFit="1" customWidth="1"/>
    <col min="15119" max="15354" width="9" style="114"/>
    <col min="15355" max="15355" width="18" style="114" customWidth="1"/>
    <col min="15356" max="15356" width="10.7109375" style="114" bestFit="1" customWidth="1"/>
    <col min="15357" max="15357" width="3.7109375" style="114" customWidth="1"/>
    <col min="15358" max="15358" width="10.85546875" style="114" bestFit="1" customWidth="1"/>
    <col min="15359" max="15359" width="2.42578125" style="114" customWidth="1"/>
    <col min="15360" max="15360" width="9.140625" style="114" bestFit="1" customWidth="1"/>
    <col min="15361" max="15361" width="3.7109375" style="114" customWidth="1"/>
    <col min="15362" max="15362" width="9" style="114"/>
    <col min="15363" max="15363" width="3.42578125" style="114" customWidth="1"/>
    <col min="15364" max="15364" width="9.140625" style="114" bestFit="1" customWidth="1"/>
    <col min="15365" max="15365" width="2.85546875" style="114" customWidth="1"/>
    <col min="15366" max="15366" width="9" style="114"/>
    <col min="15367" max="15367" width="4.28515625" style="114" customWidth="1"/>
    <col min="15368" max="15368" width="9.140625" style="114" bestFit="1" customWidth="1"/>
    <col min="15369" max="15369" width="4.140625" style="114" customWidth="1"/>
    <col min="15370" max="15370" width="9" style="114"/>
    <col min="15371" max="15371" width="9.140625" style="114" bestFit="1" customWidth="1"/>
    <col min="15372" max="15372" width="24.140625" style="114" bestFit="1" customWidth="1"/>
    <col min="15373" max="15373" width="9" style="114"/>
    <col min="15374" max="15374" width="9.140625" style="114" bestFit="1" customWidth="1"/>
    <col min="15375" max="15610" width="9" style="114"/>
    <col min="15611" max="15611" width="18" style="114" customWidth="1"/>
    <col min="15612" max="15612" width="10.7109375" style="114" bestFit="1" customWidth="1"/>
    <col min="15613" max="15613" width="3.7109375" style="114" customWidth="1"/>
    <col min="15614" max="15614" width="10.85546875" style="114" bestFit="1" customWidth="1"/>
    <col min="15615" max="15615" width="2.42578125" style="114" customWidth="1"/>
    <col min="15616" max="15616" width="9.140625" style="114" bestFit="1" customWidth="1"/>
    <col min="15617" max="15617" width="3.7109375" style="114" customWidth="1"/>
    <col min="15618" max="15618" width="9" style="114"/>
    <col min="15619" max="15619" width="3.42578125" style="114" customWidth="1"/>
    <col min="15620" max="15620" width="9.140625" style="114" bestFit="1" customWidth="1"/>
    <col min="15621" max="15621" width="2.85546875" style="114" customWidth="1"/>
    <col min="15622" max="15622" width="9" style="114"/>
    <col min="15623" max="15623" width="4.28515625" style="114" customWidth="1"/>
    <col min="15624" max="15624" width="9.140625" style="114" bestFit="1" customWidth="1"/>
    <col min="15625" max="15625" width="4.140625" style="114" customWidth="1"/>
    <col min="15626" max="15626" width="9" style="114"/>
    <col min="15627" max="15627" width="9.140625" style="114" bestFit="1" customWidth="1"/>
    <col min="15628" max="15628" width="24.140625" style="114" bestFit="1" customWidth="1"/>
    <col min="15629" max="15629" width="9" style="114"/>
    <col min="15630" max="15630" width="9.140625" style="114" bestFit="1" customWidth="1"/>
    <col min="15631" max="15866" width="9" style="114"/>
    <col min="15867" max="15867" width="18" style="114" customWidth="1"/>
    <col min="15868" max="15868" width="10.7109375" style="114" bestFit="1" customWidth="1"/>
    <col min="15869" max="15869" width="3.7109375" style="114" customWidth="1"/>
    <col min="15870" max="15870" width="10.85546875" style="114" bestFit="1" customWidth="1"/>
    <col min="15871" max="15871" width="2.42578125" style="114" customWidth="1"/>
    <col min="15872" max="15872" width="9.140625" style="114" bestFit="1" customWidth="1"/>
    <col min="15873" max="15873" width="3.7109375" style="114" customWidth="1"/>
    <col min="15874" max="15874" width="9" style="114"/>
    <col min="15875" max="15875" width="3.42578125" style="114" customWidth="1"/>
    <col min="15876" max="15876" width="9.140625" style="114" bestFit="1" customWidth="1"/>
    <col min="15877" max="15877" width="2.85546875" style="114" customWidth="1"/>
    <col min="15878" max="15878" width="9" style="114"/>
    <col min="15879" max="15879" width="4.28515625" style="114" customWidth="1"/>
    <col min="15880" max="15880" width="9.140625" style="114" bestFit="1" customWidth="1"/>
    <col min="15881" max="15881" width="4.140625" style="114" customWidth="1"/>
    <col min="15882" max="15882" width="9" style="114"/>
    <col min="15883" max="15883" width="9.140625" style="114" bestFit="1" customWidth="1"/>
    <col min="15884" max="15884" width="24.140625" style="114" bestFit="1" customWidth="1"/>
    <col min="15885" max="15885" width="9" style="114"/>
    <col min="15886" max="15886" width="9.140625" style="114" bestFit="1" customWidth="1"/>
    <col min="15887" max="16122" width="9" style="114"/>
    <col min="16123" max="16123" width="18" style="114" customWidth="1"/>
    <col min="16124" max="16124" width="10.7109375" style="114" bestFit="1" customWidth="1"/>
    <col min="16125" max="16125" width="3.7109375" style="114" customWidth="1"/>
    <col min="16126" max="16126" width="10.85546875" style="114" bestFit="1" customWidth="1"/>
    <col min="16127" max="16127" width="2.42578125" style="114" customWidth="1"/>
    <col min="16128" max="16128" width="9.140625" style="114" bestFit="1" customWidth="1"/>
    <col min="16129" max="16129" width="3.7109375" style="114" customWidth="1"/>
    <col min="16130" max="16130" width="9" style="114"/>
    <col min="16131" max="16131" width="3.42578125" style="114" customWidth="1"/>
    <col min="16132" max="16132" width="9.140625" style="114" bestFit="1" customWidth="1"/>
    <col min="16133" max="16133" width="2.85546875" style="114" customWidth="1"/>
    <col min="16134" max="16134" width="9" style="114"/>
    <col min="16135" max="16135" width="4.28515625" style="114" customWidth="1"/>
    <col min="16136" max="16136" width="9.140625" style="114" bestFit="1" customWidth="1"/>
    <col min="16137" max="16137" width="4.140625" style="114" customWidth="1"/>
    <col min="16138" max="16138" width="9" style="114"/>
    <col min="16139" max="16139" width="9.140625" style="114" bestFit="1" customWidth="1"/>
    <col min="16140" max="16140" width="24.140625" style="114" bestFit="1" customWidth="1"/>
    <col min="16141" max="16141" width="9" style="114"/>
    <col min="16142" max="16142" width="9.140625" style="114" bestFit="1" customWidth="1"/>
    <col min="16143" max="16384" width="9" style="114"/>
  </cols>
  <sheetData>
    <row r="1" spans="1:31" ht="18.75" x14ac:dyDescent="0.3">
      <c r="A1" s="113" t="s">
        <v>160</v>
      </c>
    </row>
    <row r="2" spans="1:31" x14ac:dyDescent="0.25">
      <c r="A2" s="115"/>
    </row>
    <row r="3" spans="1:31" x14ac:dyDescent="0.25">
      <c r="A3" s="115" t="s">
        <v>167</v>
      </c>
    </row>
    <row r="4" spans="1:31" x14ac:dyDescent="0.25">
      <c r="A4" s="115" t="s">
        <v>128</v>
      </c>
    </row>
    <row r="5" spans="1:31" x14ac:dyDescent="0.25">
      <c r="A5" s="115" t="s">
        <v>129</v>
      </c>
    </row>
    <row r="6" spans="1:31" x14ac:dyDescent="0.25">
      <c r="A6" s="115" t="s">
        <v>130</v>
      </c>
    </row>
    <row r="7" spans="1:31" x14ac:dyDescent="0.25">
      <c r="A7" s="115" t="s">
        <v>131</v>
      </c>
    </row>
    <row r="8" spans="1:31" x14ac:dyDescent="0.25">
      <c r="A8" s="115" t="s">
        <v>132</v>
      </c>
    </row>
    <row r="9" spans="1:31" x14ac:dyDescent="0.25">
      <c r="A9" s="115" t="s">
        <v>133</v>
      </c>
      <c r="H9" s="114">
        <v>150</v>
      </c>
      <c r="J9" s="114">
        <v>-150</v>
      </c>
    </row>
    <row r="10" spans="1:31" x14ac:dyDescent="0.25">
      <c r="A10" s="115" t="s">
        <v>134</v>
      </c>
      <c r="H10" s="114">
        <v>-60</v>
      </c>
      <c r="J10" s="114">
        <v>187.5</v>
      </c>
      <c r="L10" s="114">
        <v>80</v>
      </c>
      <c r="N10" s="114">
        <v>37.5</v>
      </c>
      <c r="P10" s="114">
        <f>SUM(H10:N10)</f>
        <v>245</v>
      </c>
    </row>
    <row r="11" spans="1:31" x14ac:dyDescent="0.25">
      <c r="A11" s="115" t="s">
        <v>135</v>
      </c>
    </row>
    <row r="12" spans="1:31" x14ac:dyDescent="0.25">
      <c r="A12" s="115" t="s">
        <v>136</v>
      </c>
    </row>
    <row r="13" spans="1:31" x14ac:dyDescent="0.25">
      <c r="A13" s="115" t="s">
        <v>137</v>
      </c>
    </row>
    <row r="14" spans="1:31" x14ac:dyDescent="0.25">
      <c r="A14" s="115"/>
    </row>
    <row r="15" spans="1:31" ht="16.5" thickBot="1" x14ac:dyDescent="0.3">
      <c r="A15" s="116" t="s">
        <v>138</v>
      </c>
      <c r="B15" s="117"/>
      <c r="C15" s="117"/>
      <c r="D15" s="117"/>
      <c r="E15" s="117"/>
      <c r="F15" s="117"/>
      <c r="G15" s="117"/>
      <c r="H15" s="117"/>
      <c r="I15" s="117"/>
      <c r="J15" s="117"/>
      <c r="K15" s="117"/>
      <c r="L15" s="117"/>
      <c r="M15" s="117"/>
      <c r="N15" s="117"/>
      <c r="O15" s="117"/>
      <c r="P15" s="117"/>
      <c r="S15" s="116" t="s">
        <v>139</v>
      </c>
      <c r="T15" s="117"/>
      <c r="U15" s="117"/>
      <c r="V15" s="117"/>
      <c r="W15" s="117"/>
      <c r="X15" s="117"/>
      <c r="Y15" s="117"/>
      <c r="Z15" s="117"/>
      <c r="AA15" s="117"/>
      <c r="AB15" s="117"/>
      <c r="AC15" s="117"/>
      <c r="AD15" s="117"/>
      <c r="AE15" s="117"/>
    </row>
    <row r="16" spans="1:31" ht="16.5" thickBot="1" x14ac:dyDescent="0.3">
      <c r="A16" s="116"/>
      <c r="B16" s="144" t="s">
        <v>44</v>
      </c>
      <c r="C16" s="145"/>
      <c r="D16" s="145"/>
      <c r="E16" s="145"/>
      <c r="F16" s="146"/>
      <c r="G16" s="117"/>
      <c r="H16" s="161" t="s">
        <v>140</v>
      </c>
      <c r="I16" s="162"/>
      <c r="J16" s="162"/>
      <c r="K16" s="162"/>
      <c r="L16" s="162"/>
      <c r="M16" s="162"/>
      <c r="N16" s="162"/>
      <c r="O16" s="162"/>
      <c r="P16" s="163"/>
      <c r="S16" s="118" t="s">
        <v>141</v>
      </c>
      <c r="T16" s="119" t="s">
        <v>142</v>
      </c>
      <c r="U16" s="120">
        <v>1</v>
      </c>
      <c r="V16" s="120">
        <v>2</v>
      </c>
      <c r="W16" s="120">
        <v>3</v>
      </c>
      <c r="X16" s="120">
        <v>4</v>
      </c>
      <c r="Y16" s="120">
        <v>5</v>
      </c>
      <c r="Z16" s="120">
        <v>6</v>
      </c>
      <c r="AA16" s="120">
        <v>7</v>
      </c>
      <c r="AB16" s="120">
        <v>8</v>
      </c>
      <c r="AC16" s="120">
        <v>9</v>
      </c>
      <c r="AD16" s="120">
        <v>10</v>
      </c>
      <c r="AE16" s="120" t="s">
        <v>143</v>
      </c>
    </row>
    <row r="17" spans="1:31" ht="16.5" thickBot="1" x14ac:dyDescent="0.3">
      <c r="A17" s="118"/>
      <c r="B17" s="82" t="s">
        <v>47</v>
      </c>
      <c r="C17" s="82" t="s">
        <v>144</v>
      </c>
      <c r="D17" s="82" t="s">
        <v>48</v>
      </c>
      <c r="E17" s="82" t="s">
        <v>144</v>
      </c>
      <c r="F17" s="82" t="s">
        <v>145</v>
      </c>
      <c r="G17" s="120" t="s">
        <v>146</v>
      </c>
      <c r="H17" s="164" t="s">
        <v>147</v>
      </c>
      <c r="I17" s="164" t="s">
        <v>144</v>
      </c>
      <c r="J17" s="164" t="s">
        <v>148</v>
      </c>
      <c r="K17" s="164" t="s">
        <v>144</v>
      </c>
      <c r="L17" s="164" t="s">
        <v>90</v>
      </c>
      <c r="M17" s="164" t="s">
        <v>144</v>
      </c>
      <c r="N17" s="164" t="s">
        <v>91</v>
      </c>
      <c r="O17" s="164" t="s">
        <v>144</v>
      </c>
      <c r="P17" s="164" t="s">
        <v>149</v>
      </c>
      <c r="S17" s="83">
        <v>1280</v>
      </c>
      <c r="T17" s="84" t="s">
        <v>150</v>
      </c>
      <c r="U17" s="85"/>
      <c r="V17" s="85"/>
      <c r="W17" s="85"/>
      <c r="X17" s="85"/>
      <c r="Y17" s="85"/>
      <c r="Z17" s="85"/>
      <c r="AA17" s="85"/>
      <c r="AB17" s="85"/>
      <c r="AC17" s="85"/>
      <c r="AD17" s="85"/>
      <c r="AE17" s="85"/>
    </row>
    <row r="18" spans="1:31" ht="16.5" thickBot="1" x14ac:dyDescent="0.3">
      <c r="A18" s="121">
        <v>1</v>
      </c>
      <c r="B18" s="85"/>
      <c r="C18" s="85"/>
      <c r="D18" s="85">
        <v>125</v>
      </c>
      <c r="E18" s="85"/>
      <c r="F18" s="85"/>
      <c r="G18" s="122"/>
      <c r="H18" s="165"/>
      <c r="I18" s="165"/>
      <c r="J18" s="165">
        <f>125/1.25</f>
        <v>100</v>
      </c>
      <c r="K18" s="165"/>
      <c r="L18" s="165"/>
      <c r="M18" s="165"/>
      <c r="N18" s="165"/>
      <c r="O18" s="165"/>
      <c r="P18" s="165">
        <f>125*0.2</f>
        <v>25</v>
      </c>
      <c r="S18" s="83">
        <v>1460</v>
      </c>
      <c r="T18" s="84" t="s">
        <v>151</v>
      </c>
      <c r="U18" s="85"/>
      <c r="V18" s="85">
        <v>60</v>
      </c>
      <c r="W18" s="85"/>
      <c r="X18" s="85"/>
      <c r="Y18" s="85"/>
      <c r="Z18" s="85">
        <v>-60</v>
      </c>
      <c r="AA18" s="85"/>
      <c r="AB18" s="85"/>
      <c r="AC18" s="85"/>
      <c r="AD18" s="85"/>
      <c r="AE18" s="85"/>
    </row>
    <row r="19" spans="1:31" ht="16.5" thickBot="1" x14ac:dyDescent="0.3">
      <c r="A19" s="121">
        <v>2</v>
      </c>
      <c r="B19" s="85"/>
      <c r="C19" s="85"/>
      <c r="D19" s="85">
        <f>75/1.25</f>
        <v>60</v>
      </c>
      <c r="E19" s="85"/>
      <c r="F19" s="85">
        <v>-75</v>
      </c>
      <c r="G19" s="122"/>
      <c r="H19" s="165"/>
      <c r="I19" s="165"/>
      <c r="J19" s="165"/>
      <c r="K19" s="165"/>
      <c r="L19" s="165"/>
      <c r="M19" s="165"/>
      <c r="N19" s="165"/>
      <c r="O19" s="165"/>
      <c r="P19" s="165">
        <v>-15</v>
      </c>
      <c r="S19" s="83">
        <v>1500</v>
      </c>
      <c r="T19" s="84" t="s">
        <v>152</v>
      </c>
      <c r="U19" s="85">
        <v>125</v>
      </c>
      <c r="V19" s="85"/>
      <c r="W19" s="85"/>
      <c r="X19" s="85"/>
      <c r="Y19" s="85"/>
      <c r="Z19" s="85"/>
      <c r="AA19" s="85"/>
      <c r="AB19" s="85"/>
      <c r="AC19" s="85"/>
      <c r="AD19" s="85"/>
      <c r="AE19" s="85"/>
    </row>
    <row r="20" spans="1:31" ht="16.5" thickBot="1" x14ac:dyDescent="0.3">
      <c r="A20" s="121">
        <v>3</v>
      </c>
      <c r="B20" s="85"/>
      <c r="C20" s="85"/>
      <c r="D20" s="85"/>
      <c r="E20" s="85"/>
      <c r="F20" s="85"/>
      <c r="G20" s="122"/>
      <c r="H20" s="165"/>
      <c r="I20" s="165"/>
      <c r="J20" s="165"/>
      <c r="K20" s="165"/>
      <c r="L20" s="165"/>
      <c r="M20" s="165"/>
      <c r="N20" s="165"/>
      <c r="O20" s="165"/>
      <c r="P20" s="165"/>
      <c r="S20" s="83">
        <v>1920</v>
      </c>
      <c r="T20" s="84" t="s">
        <v>51</v>
      </c>
      <c r="U20" s="85"/>
      <c r="V20" s="85">
        <v>-75</v>
      </c>
      <c r="W20" s="85"/>
      <c r="X20" s="85"/>
      <c r="Y20" s="85"/>
      <c r="Z20" s="85">
        <v>187.5</v>
      </c>
      <c r="AA20" s="85"/>
      <c r="AB20" s="85"/>
      <c r="AC20" s="85"/>
      <c r="AD20" s="85"/>
      <c r="AE20" s="85"/>
    </row>
    <row r="21" spans="1:31" ht="16.5" thickBot="1" x14ac:dyDescent="0.3">
      <c r="A21" s="121">
        <v>4</v>
      </c>
      <c r="B21" s="85"/>
      <c r="C21" s="85"/>
      <c r="D21" s="85"/>
      <c r="E21" s="85"/>
      <c r="F21" s="85"/>
      <c r="G21" s="122"/>
      <c r="H21" s="165"/>
      <c r="I21" s="165"/>
      <c r="J21" s="165"/>
      <c r="K21" s="165"/>
      <c r="L21" s="165"/>
      <c r="M21" s="165"/>
      <c r="N21" s="165"/>
      <c r="O21" s="165"/>
      <c r="P21" s="165"/>
      <c r="S21" s="173">
        <v>2050</v>
      </c>
      <c r="T21" s="174" t="s">
        <v>153</v>
      </c>
      <c r="U21" s="165"/>
      <c r="V21" s="165"/>
      <c r="W21" s="165"/>
      <c r="X21" s="165"/>
      <c r="Y21" s="165"/>
      <c r="Z21" s="165"/>
      <c r="AA21" s="165"/>
      <c r="AB21" s="165"/>
      <c r="AC21" s="165"/>
      <c r="AD21" s="165"/>
      <c r="AE21" s="165"/>
    </row>
    <row r="22" spans="1:31" ht="16.5" thickBot="1" x14ac:dyDescent="0.3">
      <c r="A22" s="121">
        <v>5</v>
      </c>
      <c r="B22" s="85"/>
      <c r="C22" s="85"/>
      <c r="D22" s="85"/>
      <c r="E22" s="85"/>
      <c r="F22" s="85"/>
      <c r="G22" s="122"/>
      <c r="H22" s="165"/>
      <c r="I22" s="165"/>
      <c r="J22" s="165"/>
      <c r="K22" s="165"/>
      <c r="L22" s="165"/>
      <c r="M22" s="165"/>
      <c r="N22" s="165"/>
      <c r="O22" s="165"/>
      <c r="P22" s="165"/>
      <c r="S22" s="173">
        <v>2220</v>
      </c>
      <c r="T22" s="174" t="s">
        <v>154</v>
      </c>
      <c r="U22" s="165"/>
      <c r="V22" s="165"/>
      <c r="W22" s="165"/>
      <c r="X22" s="165"/>
      <c r="Y22" s="165"/>
      <c r="Z22" s="165"/>
      <c r="AA22" s="165"/>
      <c r="AB22" s="165"/>
      <c r="AC22" s="165"/>
      <c r="AD22" s="165"/>
      <c r="AE22" s="165"/>
    </row>
    <row r="23" spans="1:31" ht="16.5" thickBot="1" x14ac:dyDescent="0.3">
      <c r="A23" s="121">
        <v>6</v>
      </c>
      <c r="B23" s="85"/>
      <c r="C23" s="85"/>
      <c r="D23" s="85"/>
      <c r="E23" s="85"/>
      <c r="F23" s="85">
        <f>150*1.25</f>
        <v>187.5</v>
      </c>
      <c r="G23" s="122"/>
      <c r="H23" s="165"/>
      <c r="I23" s="165"/>
      <c r="J23" s="165">
        <v>150</v>
      </c>
      <c r="K23" s="165"/>
      <c r="L23" s="165"/>
      <c r="M23" s="165"/>
      <c r="N23" s="165"/>
      <c r="O23" s="165"/>
      <c r="P23" s="165">
        <f>150*0.25</f>
        <v>37.5</v>
      </c>
      <c r="S23" s="173">
        <v>2400</v>
      </c>
      <c r="T23" s="174" t="s">
        <v>54</v>
      </c>
      <c r="U23" s="165"/>
      <c r="V23" s="165"/>
      <c r="W23" s="165"/>
      <c r="X23" s="165"/>
      <c r="Y23" s="165"/>
      <c r="Z23" s="165"/>
      <c r="AA23" s="165"/>
      <c r="AB23" s="165"/>
      <c r="AC23" s="165"/>
      <c r="AD23" s="165"/>
      <c r="AE23" s="165"/>
    </row>
    <row r="24" spans="1:31" ht="16.5" thickBot="1" x14ac:dyDescent="0.3">
      <c r="A24" s="121"/>
      <c r="B24" s="85"/>
      <c r="C24" s="85"/>
      <c r="D24" s="85">
        <v>-60</v>
      </c>
      <c r="E24" s="85"/>
      <c r="F24" s="85"/>
      <c r="G24" s="122"/>
      <c r="H24" s="165"/>
      <c r="I24" s="165"/>
      <c r="J24" s="165">
        <v>-60</v>
      </c>
      <c r="K24" s="165"/>
      <c r="L24" s="165"/>
      <c r="M24" s="165"/>
      <c r="N24" s="165"/>
      <c r="O24" s="165"/>
      <c r="P24" s="165"/>
      <c r="S24" s="175">
        <v>2740</v>
      </c>
      <c r="T24" s="176" t="s">
        <v>155</v>
      </c>
      <c r="U24" s="177">
        <v>-25</v>
      </c>
      <c r="V24" s="177">
        <v>15</v>
      </c>
      <c r="W24" s="177"/>
      <c r="X24" s="177"/>
      <c r="Y24" s="177"/>
      <c r="Z24" s="177">
        <v>-37.5</v>
      </c>
      <c r="AA24" s="177"/>
      <c r="AB24" s="177"/>
      <c r="AC24" s="177"/>
      <c r="AD24" s="177"/>
      <c r="AE24" s="177"/>
    </row>
    <row r="25" spans="1:31" ht="16.5" thickBot="1" x14ac:dyDescent="0.3">
      <c r="A25" s="121">
        <v>7</v>
      </c>
      <c r="B25" s="85"/>
      <c r="C25" s="85"/>
      <c r="D25" s="85"/>
      <c r="E25" s="85"/>
      <c r="F25" s="85"/>
      <c r="G25" s="122"/>
      <c r="H25" s="165"/>
      <c r="I25" s="165"/>
      <c r="J25" s="165"/>
      <c r="K25" s="165"/>
      <c r="L25" s="165"/>
      <c r="M25" s="165"/>
      <c r="N25" s="165"/>
      <c r="O25" s="165"/>
      <c r="P25" s="165"/>
      <c r="S25" s="106">
        <v>3000</v>
      </c>
      <c r="T25" s="107" t="s">
        <v>156</v>
      </c>
      <c r="U25" s="108">
        <v>-100</v>
      </c>
      <c r="V25" s="108"/>
      <c r="W25" s="108"/>
      <c r="X25" s="108"/>
      <c r="Y25" s="108"/>
      <c r="Z25" s="108">
        <v>-150</v>
      </c>
      <c r="AA25" s="108"/>
      <c r="AB25" s="108"/>
      <c r="AC25" s="108"/>
      <c r="AD25" s="108"/>
      <c r="AE25" s="108"/>
    </row>
    <row r="26" spans="1:31" ht="16.5" thickBot="1" x14ac:dyDescent="0.3">
      <c r="A26" s="121">
        <v>8</v>
      </c>
      <c r="B26" s="85"/>
      <c r="C26" s="85"/>
      <c r="D26" s="85"/>
      <c r="E26" s="85"/>
      <c r="F26" s="85"/>
      <c r="G26" s="122"/>
      <c r="H26" s="165"/>
      <c r="I26" s="165"/>
      <c r="J26" s="165"/>
      <c r="K26" s="165"/>
      <c r="L26" s="165"/>
      <c r="M26" s="165"/>
      <c r="N26" s="165"/>
      <c r="O26" s="165"/>
      <c r="P26" s="165"/>
      <c r="S26" s="178">
        <v>4300</v>
      </c>
      <c r="T26" s="179" t="s">
        <v>151</v>
      </c>
      <c r="U26" s="180"/>
      <c r="V26" s="180"/>
      <c r="W26" s="180"/>
      <c r="X26" s="180"/>
      <c r="Y26" s="180"/>
      <c r="Z26" s="180">
        <v>60</v>
      </c>
      <c r="AA26" s="180"/>
      <c r="AB26" s="180"/>
      <c r="AC26" s="180"/>
      <c r="AD26" s="180"/>
      <c r="AE26" s="180"/>
    </row>
    <row r="27" spans="1:31" ht="16.5" thickBot="1" x14ac:dyDescent="0.3">
      <c r="A27" s="123">
        <v>9</v>
      </c>
      <c r="B27" s="157"/>
      <c r="C27" s="157"/>
      <c r="D27" s="157"/>
      <c r="E27" s="157"/>
      <c r="F27" s="157"/>
      <c r="G27" s="124"/>
      <c r="H27" s="166"/>
      <c r="I27" s="166"/>
      <c r="J27" s="166"/>
      <c r="K27" s="166"/>
      <c r="L27" s="166"/>
      <c r="M27" s="166"/>
      <c r="N27" s="166"/>
      <c r="O27" s="166"/>
      <c r="P27" s="166"/>
      <c r="S27" s="178">
        <v>6000</v>
      </c>
      <c r="T27" s="179" t="s">
        <v>157</v>
      </c>
      <c r="U27" s="180"/>
      <c r="V27" s="180"/>
      <c r="W27" s="180"/>
      <c r="X27" s="180"/>
      <c r="Y27" s="180"/>
      <c r="Z27" s="180"/>
      <c r="AA27" s="180"/>
      <c r="AB27" s="180"/>
      <c r="AC27" s="180"/>
      <c r="AD27" s="180"/>
      <c r="AE27" s="180"/>
    </row>
    <row r="28" spans="1:31" ht="17.25" thickTop="1" thickBot="1" x14ac:dyDescent="0.3">
      <c r="A28" s="125"/>
      <c r="B28" s="158"/>
      <c r="C28" s="159"/>
      <c r="D28" s="159"/>
      <c r="E28" s="159"/>
      <c r="F28" s="160"/>
      <c r="G28" s="126"/>
      <c r="H28" s="167"/>
      <c r="I28" s="168"/>
      <c r="J28" s="168"/>
      <c r="K28" s="168"/>
      <c r="L28" s="168"/>
      <c r="M28" s="168"/>
      <c r="N28" s="168"/>
      <c r="O28" s="168"/>
      <c r="P28" s="169"/>
      <c r="S28" s="178">
        <v>8150</v>
      </c>
      <c r="T28" s="179" t="s">
        <v>158</v>
      </c>
      <c r="U28" s="180"/>
      <c r="V28" s="180"/>
      <c r="W28" s="180"/>
      <c r="X28" s="180"/>
      <c r="Y28" s="180"/>
      <c r="Z28" s="180"/>
      <c r="AA28" s="180"/>
      <c r="AB28" s="180"/>
      <c r="AC28" s="180"/>
      <c r="AD28" s="180"/>
      <c r="AE28" s="180"/>
    </row>
    <row r="29" spans="1:31" ht="16.5" thickBot="1" x14ac:dyDescent="0.3">
      <c r="A29" s="127" t="s">
        <v>143</v>
      </c>
      <c r="B29" s="150"/>
      <c r="C29" s="151"/>
      <c r="D29" s="151"/>
      <c r="E29" s="151"/>
      <c r="F29" s="152"/>
      <c r="G29" s="122"/>
      <c r="H29" s="170"/>
      <c r="I29" s="171"/>
      <c r="J29" s="171"/>
      <c r="K29" s="171"/>
      <c r="L29" s="171"/>
      <c r="M29" s="171"/>
      <c r="N29" s="171"/>
      <c r="O29" s="171"/>
      <c r="P29" s="172"/>
      <c r="S29" s="103">
        <v>8960</v>
      </c>
      <c r="T29" s="104" t="s">
        <v>159</v>
      </c>
      <c r="U29" s="105"/>
      <c r="V29" s="105"/>
      <c r="W29" s="105"/>
      <c r="X29" s="105"/>
      <c r="Y29" s="105"/>
      <c r="Z29" s="105"/>
      <c r="AA29" s="105"/>
      <c r="AB29" s="105"/>
      <c r="AC29" s="105"/>
      <c r="AD29" s="105"/>
      <c r="AE29" s="105"/>
    </row>
    <row r="30" spans="1:31" ht="16.5" thickBot="1" x14ac:dyDescent="0.3">
      <c r="A30" s="128"/>
      <c r="B30" s="117"/>
      <c r="C30" s="117"/>
      <c r="D30" s="117"/>
      <c r="E30" s="117"/>
      <c r="F30" s="117"/>
      <c r="G30" s="117"/>
      <c r="H30" s="117"/>
      <c r="I30" s="117"/>
      <c r="J30" s="117"/>
      <c r="K30" s="117"/>
      <c r="L30" s="117"/>
      <c r="M30" s="117"/>
      <c r="N30" s="117"/>
      <c r="O30" s="117"/>
      <c r="P30" s="117"/>
      <c r="S30" s="127" t="s">
        <v>143</v>
      </c>
      <c r="T30" s="129"/>
      <c r="U30" s="130">
        <f>SUM(U17:U29)</f>
        <v>0</v>
      </c>
      <c r="V30" s="130">
        <f>SUM(V17:V29)</f>
        <v>0</v>
      </c>
      <c r="W30" s="130"/>
      <c r="X30" s="130"/>
      <c r="Y30" s="130"/>
      <c r="Z30" s="130">
        <f>SUM(Z17:Z29)</f>
        <v>0</v>
      </c>
      <c r="AA30" s="130"/>
      <c r="AB30" s="130"/>
      <c r="AC30" s="130"/>
      <c r="AD30" s="130"/>
      <c r="AE30" s="130"/>
    </row>
    <row r="31" spans="1:31" x14ac:dyDescent="0.25">
      <c r="J31" s="114">
        <f>J23+J24</f>
        <v>90</v>
      </c>
    </row>
    <row r="32" spans="1:31" ht="26.45" customHeight="1" x14ac:dyDescent="0.25">
      <c r="J32" s="181">
        <f>J31/J23</f>
        <v>0.6</v>
      </c>
    </row>
    <row r="33" spans="1:13" ht="26.45" customHeight="1" x14ac:dyDescent="0.25"/>
    <row r="34" spans="1:13" ht="26.45" customHeight="1" x14ac:dyDescent="0.25"/>
    <row r="35" spans="1:13" ht="26.45" customHeight="1" x14ac:dyDescent="0.25"/>
    <row r="36" spans="1:13" ht="26.45" customHeight="1" x14ac:dyDescent="0.25"/>
    <row r="37" spans="1:13" ht="26.45" customHeight="1" x14ac:dyDescent="0.25"/>
    <row r="38" spans="1:13" ht="26.45" customHeight="1" x14ac:dyDescent="0.25"/>
    <row r="39" spans="1:13" ht="26.45" customHeight="1" x14ac:dyDescent="0.25"/>
    <row r="40" spans="1:13" ht="26.45" customHeight="1" x14ac:dyDescent="0.25"/>
    <row r="41" spans="1:13" ht="26.45" customHeight="1" x14ac:dyDescent="0.25"/>
    <row r="42" spans="1:13" ht="26.45" customHeight="1" x14ac:dyDescent="0.25"/>
    <row r="43" spans="1:13" ht="26.45" customHeight="1" x14ac:dyDescent="0.25"/>
    <row r="44" spans="1:13" ht="26.45" customHeight="1" x14ac:dyDescent="0.25"/>
    <row r="45" spans="1:13" ht="26.45" customHeight="1" x14ac:dyDescent="0.25"/>
    <row r="47" spans="1:13" x14ac:dyDescent="0.25">
      <c r="A47" s="131"/>
      <c r="B47" s="117"/>
      <c r="C47" s="117"/>
      <c r="D47" s="117"/>
      <c r="E47" s="117"/>
      <c r="F47" s="117"/>
      <c r="G47" s="117"/>
      <c r="H47" s="117"/>
      <c r="I47" s="117"/>
      <c r="J47" s="117"/>
      <c r="K47" s="117"/>
      <c r="L47" s="117"/>
      <c r="M47" s="117"/>
    </row>
    <row r="48" spans="1:13" x14ac:dyDescent="0.25">
      <c r="A48" s="131"/>
      <c r="B48" s="117"/>
      <c r="C48" s="117"/>
      <c r="D48" s="117"/>
      <c r="E48" s="117"/>
      <c r="F48" s="117"/>
      <c r="G48" s="117"/>
      <c r="H48" s="117"/>
      <c r="I48" s="117"/>
      <c r="J48" s="117"/>
      <c r="K48" s="117"/>
      <c r="L48" s="117"/>
      <c r="M48" s="117"/>
    </row>
  </sheetData>
  <mergeCells count="4">
    <mergeCell ref="B16:F16"/>
    <mergeCell ref="H16:P16"/>
    <mergeCell ref="B29:F29"/>
    <mergeCell ref="H29:P2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Forelesningseksempler</vt:lpstr>
      <vt:lpstr>Tobias' eiendeler og gjeld</vt:lpstr>
      <vt:lpstr>Oppgave 1</vt:lpstr>
      <vt:lpstr>Oppgave 1 m. løsning</vt:lpstr>
      <vt:lpstr>Oppgave 2</vt:lpstr>
      <vt:lpstr>Oppgave 2 m. løsning</vt:lpstr>
      <vt:lpstr>Div. oppgaver</vt:lpstr>
      <vt:lpstr>Eks med utgift vs kostnad</vt:lpstr>
      <vt:lpstr>Oppgave 14</vt:lpstr>
      <vt:lpstr>Oppgave 14 m.løsn</vt:lpstr>
    </vt:vector>
  </TitlesOfParts>
  <Company>Universitetet i Oslo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Torunn Drage Roti</dc:creator>
  <cp:lastModifiedBy>Torunn Drage Roti</cp:lastModifiedBy>
  <dcterms:created xsi:type="dcterms:W3CDTF">2018-08-22T12:10:33Z</dcterms:created>
  <dcterms:modified xsi:type="dcterms:W3CDTF">2019-09-02T12:06:53Z</dcterms:modified>
</cp:coreProperties>
</file>