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iO\Inec1800\Kap. 3\"/>
    </mc:Choice>
  </mc:AlternateContent>
  <bookViews>
    <workbookView xWindow="-105" yWindow="-105" windowWidth="23250" windowHeight="12570"/>
  </bookViews>
  <sheets>
    <sheet name="Regnskapsanalyse" sheetId="1" r:id="rId1"/>
  </sheets>
  <definedNames>
    <definedName name="_xlnm.Print_Area" localSheetId="0">Regnskapsanalyse!$A$57:$K$115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0" i="1" l="1"/>
  <c r="D70" i="1"/>
  <c r="E70" i="1"/>
  <c r="B70" i="1"/>
  <c r="C69" i="1"/>
  <c r="D69" i="1"/>
  <c r="E69" i="1"/>
  <c r="B69" i="1"/>
  <c r="C68" i="1"/>
  <c r="D68" i="1"/>
  <c r="E68" i="1"/>
  <c r="B68" i="1"/>
  <c r="C67" i="1"/>
  <c r="D67" i="1"/>
  <c r="E67" i="1"/>
  <c r="B67" i="1"/>
  <c r="C66" i="1"/>
  <c r="D66" i="1"/>
  <c r="E66" i="1"/>
  <c r="B66" i="1"/>
  <c r="C65" i="1"/>
  <c r="D65" i="1"/>
  <c r="E65" i="1"/>
  <c r="B65" i="1"/>
  <c r="C64" i="1"/>
  <c r="D64" i="1"/>
  <c r="E64" i="1"/>
  <c r="B64" i="1"/>
  <c r="C63" i="1"/>
  <c r="D63" i="1"/>
  <c r="E63" i="1"/>
  <c r="B63" i="1"/>
  <c r="C62" i="1"/>
  <c r="D62" i="1"/>
  <c r="E62" i="1"/>
  <c r="B62" i="1"/>
  <c r="C61" i="1"/>
  <c r="D61" i="1"/>
  <c r="E61" i="1"/>
  <c r="B61" i="1"/>
  <c r="C60" i="1"/>
  <c r="D60" i="1"/>
  <c r="E60" i="1"/>
  <c r="B60" i="1"/>
  <c r="C55" i="1" l="1"/>
  <c r="D55" i="1"/>
  <c r="E55" i="1"/>
  <c r="F55" i="1"/>
  <c r="B55" i="1"/>
</calcChain>
</file>

<file path=xl/sharedStrings.xml><?xml version="1.0" encoding="utf-8"?>
<sst xmlns="http://schemas.openxmlformats.org/spreadsheetml/2006/main" count="131" uniqueCount="105">
  <si>
    <t>Resultatregnskap</t>
  </si>
  <si>
    <t>År</t>
  </si>
  <si>
    <t>Driftsinntekter</t>
  </si>
  <si>
    <t>Salgsinntekter</t>
  </si>
  <si>
    <t>Andre driftsinntekter</t>
  </si>
  <si>
    <t>Vareforbruk</t>
  </si>
  <si>
    <t>Lønn</t>
  </si>
  <si>
    <t>Avskrivning</t>
  </si>
  <si>
    <t>Drifts kostnader andre</t>
  </si>
  <si>
    <t>Driftsresultat</t>
  </si>
  <si>
    <t>Resultat før skatt</t>
  </si>
  <si>
    <t>Årsresultat</t>
  </si>
  <si>
    <t>Balanseregnskap</t>
  </si>
  <si>
    <t>Sum anleggsmidler</t>
  </si>
  <si>
    <t>Sum immaterielle midler</t>
  </si>
  <si>
    <t>Utsatt skattefordel</t>
  </si>
  <si>
    <t>Goodwill</t>
  </si>
  <si>
    <t>Sum varige driftsmidler</t>
  </si>
  <si>
    <t>Maskiner</t>
  </si>
  <si>
    <t>Driftsløsøre</t>
  </si>
  <si>
    <t>Andre anleggsmidler</t>
  </si>
  <si>
    <t>Sum omløpsmidler</t>
  </si>
  <si>
    <t>Sum varelager</t>
  </si>
  <si>
    <t>Lager ferdigvarer</t>
  </si>
  <si>
    <t>Sum fordringer</t>
  </si>
  <si>
    <t>Kundefordringer</t>
  </si>
  <si>
    <t>Annen fordring</t>
  </si>
  <si>
    <t>Kassebeholdning</t>
  </si>
  <si>
    <t>Andre omløpsmidler</t>
  </si>
  <si>
    <t>Sum eiendeler</t>
  </si>
  <si>
    <t>Sum egenkapital</t>
  </si>
  <si>
    <t>Innskutt egenkapital</t>
  </si>
  <si>
    <t>Selskapskapital</t>
  </si>
  <si>
    <t>Egne aksjer</t>
  </si>
  <si>
    <t>Opptjent egenkapital</t>
  </si>
  <si>
    <t>Annen egenkapital</t>
  </si>
  <si>
    <t>Sum gjeld</t>
  </si>
  <si>
    <t>Sum langsiktig gjeld</t>
  </si>
  <si>
    <t>Avsetning for forpliktelser</t>
  </si>
  <si>
    <t>Utsatt skatt</t>
  </si>
  <si>
    <t>Sum kortsiktig gjeld</t>
  </si>
  <si>
    <t>Leverandørgjeld</t>
  </si>
  <si>
    <t>Betalbar skatt</t>
  </si>
  <si>
    <t>Skyldige offentlige avgifter</t>
  </si>
  <si>
    <t>Konsern gjeld kortsiktig</t>
  </si>
  <si>
    <t>Annen kortsiktig gjeld</t>
  </si>
  <si>
    <t>Her skal du gjøre dine beregninger (bruk en desimal):</t>
  </si>
  <si>
    <t>Forutsett at finanskostnader i sin helhet er lånekostnader</t>
  </si>
  <si>
    <t>Noen celler må stå blanke da man ikke har nødvendige data.</t>
  </si>
  <si>
    <t>Resultatgraden</t>
  </si>
  <si>
    <t>Kapitalens omløpshastighet</t>
  </si>
  <si>
    <t>Totalkapitalens rentabilitet</t>
  </si>
  <si>
    <t>Gjennomsnittlig rentekostnad i %</t>
  </si>
  <si>
    <t>Gjeldsgraden</t>
  </si>
  <si>
    <t>Egenkapitalens rentabilitet</t>
  </si>
  <si>
    <t>Egenkapitalprosent</t>
  </si>
  <si>
    <t>Arbeidskapitalen i % av driftsinntektene</t>
  </si>
  <si>
    <t>Likviditetsgrad 1</t>
  </si>
  <si>
    <t>Likviditetsgrad 2</t>
  </si>
  <si>
    <t>Her skal du svare på spørsmål:</t>
  </si>
  <si>
    <t xml:space="preserve"> - Resultatgraden er økt</t>
  </si>
  <si>
    <t xml:space="preserve"> - Resultatgraden er redusert</t>
  </si>
  <si>
    <t xml:space="preserve"> - Kapitalens omløpshastighet er redusert</t>
  </si>
  <si>
    <t xml:space="preserve"> - Kapitalens omløpshastighet er økt</t>
  </si>
  <si>
    <t xml:space="preserve"> - Gjennomsnittlig rentekostnad i % har økt</t>
  </si>
  <si>
    <t xml:space="preserve"> - Egenkapitalprosenten har økt</t>
  </si>
  <si>
    <t xml:space="preserve"> - Gjeldsgraden er økt</t>
  </si>
  <si>
    <t xml:space="preserve"> - Gjeldsgraden er redusert</t>
  </si>
  <si>
    <t xml:space="preserve"> - Gjennomsnittlig rentekostnader i % har økt</t>
  </si>
  <si>
    <t xml:space="preserve"> - Gjennomsnittlig rentekostnader i % er redusert</t>
  </si>
  <si>
    <t xml:space="preserve"> - Likviditetsgrad 1 har økt</t>
  </si>
  <si>
    <t xml:space="preserve"> - Likviditetsgrad 1 er redusert</t>
  </si>
  <si>
    <t xml:space="preserve"> - Forbedret</t>
  </si>
  <si>
    <t xml:space="preserve"> - Forverret</t>
  </si>
  <si>
    <t xml:space="preserve"> - Uendret</t>
  </si>
  <si>
    <t xml:space="preserve"> - Gjennomsnittlig pris per enhet er redusert</t>
  </si>
  <si>
    <t xml:space="preserve"> - Gjennomsnittlig varekostnad per enhet er økt</t>
  </si>
  <si>
    <t xml:space="preserve"> - Gjennomsnittlig varekostnad per enhet er redusert</t>
  </si>
  <si>
    <t xml:space="preserve"> - Det er solgt færre enheter</t>
  </si>
  <si>
    <t xml:space="preserve"> - Det er solgt flere enheter</t>
  </si>
  <si>
    <t>Bruttofortjenesteprosenten</t>
  </si>
  <si>
    <t>Skattekostnad</t>
  </si>
  <si>
    <t>Finansinntekter</t>
  </si>
  <si>
    <t>Finanskostnader</t>
  </si>
  <si>
    <t>Du skal bruke disse dataene til å besvare spørsmålene under.</t>
  </si>
  <si>
    <t>Marker også retningen</t>
  </si>
  <si>
    <t>Øker</t>
  </si>
  <si>
    <t>Minker</t>
  </si>
  <si>
    <t xml:space="preserve"> - Totalkapitalrentabiliteten er økt</t>
  </si>
  <si>
    <t xml:space="preserve"> - Gjennomsnittlig pris per enhet er økt</t>
  </si>
  <si>
    <t xml:space="preserve">OPPGAVE 2 </t>
  </si>
  <si>
    <t xml:space="preserve">Under ser du regnskapsdata fra Applehuset Oslo AS </t>
  </si>
  <si>
    <t>År 1</t>
  </si>
  <si>
    <t>År 3</t>
  </si>
  <si>
    <t>År 2</t>
  </si>
  <si>
    <t xml:space="preserve">År 5 </t>
  </si>
  <si>
    <t>År 4</t>
  </si>
  <si>
    <t>4. Hva har skjedd med soliditeten fra År 4 til År 5? Sett X ved riktig påstand</t>
  </si>
  <si>
    <t>3. Hva har skjedd med likviditeten fra År 4 til År 5? Sett X ved riktig påstand</t>
  </si>
  <si>
    <t>5. Hva har skjedd med finansieringen fra År 2 til År 3? Sett X ved riktig påstand</t>
  </si>
  <si>
    <t>Sum EK og gjeld</t>
  </si>
  <si>
    <t>1. Hva er årsaken(e) til endringen i totalkapitalrentabiliteten fra År 4 til År 5? Sett X ved riktig(e) påstand(er)</t>
  </si>
  <si>
    <t>6. Hva kan normalt mulige årsaken(e) til endringen i bruttofortjenesteprosenten fra År 4 til År 5 være? Sett X ved riktig(e) påstand(er)</t>
  </si>
  <si>
    <t>x</t>
  </si>
  <si>
    <t>2. Hva  påvirker endringen i egenkapitalrentabiliteten fra År 2 til År 3? Sett X ved riktig(e) påstand(er)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</si>
</sst>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\ %"/>
    <numFmt numFmtId="165" formatCode="_ * #,##0_ ;_ * \-#,##0_ ;_ * &quot;-&quot;??_ ;_ @_ "/>
    <numFmt numFmtId="168" formatCode="0.0"/>
    <numFmt numFmtId="169" formatCode="_ * #,##0.0_ ;_ * \-#,##0.0_ ;_ * &quot;-&quot;??_ ;_ @_ "/>
  </numFmts>
  <fonts count="16" x14ac:knownFonts="1">
    <font>
      <sz val="11"/>
      <color indexed="8"/>
      <name val="Calibri"/>
    </font>
    <font>
      <b/>
      <sz val="14"/>
      <color indexed="8"/>
      <name val="Calibri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sz val="16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4"/>
      <color indexed="1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applyFill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 applyFill="1" applyProtection="1"/>
    <xf numFmtId="0" fontId="1" fillId="0" borderId="0" xfId="0" applyFont="1" applyFill="1" applyProtection="1"/>
    <xf numFmtId="0" fontId="2" fillId="2" borderId="0" xfId="0" applyFont="1" applyFill="1" applyProtection="1"/>
    <xf numFmtId="0" fontId="0" fillId="3" borderId="0" xfId="0" applyFill="1" applyProtection="1"/>
    <xf numFmtId="0" fontId="3" fillId="3" borderId="0" xfId="0" applyFont="1" applyFill="1" applyProtection="1"/>
    <xf numFmtId="0" fontId="3" fillId="0" borderId="0" xfId="0" applyFont="1" applyFill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164" fontId="12" fillId="0" borderId="0" xfId="2" applyNumberFormat="1" applyFont="1" applyAlignment="1">
      <alignment horizontal="center"/>
    </xf>
    <xf numFmtId="164" fontId="12" fillId="0" borderId="0" xfId="2" applyNumberFormat="1" applyFont="1"/>
    <xf numFmtId="0" fontId="13" fillId="0" borderId="0" xfId="0" applyFont="1"/>
    <xf numFmtId="0" fontId="12" fillId="0" borderId="0" xfId="0" applyFont="1"/>
    <xf numFmtId="164" fontId="12" fillId="0" borderId="5" xfId="2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/>
    <xf numFmtId="165" fontId="3" fillId="3" borderId="0" xfId="1" applyNumberFormat="1" applyFont="1" applyFill="1" applyProtection="1"/>
    <xf numFmtId="165" fontId="0" fillId="0" borderId="0" xfId="1" applyNumberFormat="1" applyFont="1" applyFill="1" applyProtection="1"/>
    <xf numFmtId="165" fontId="0" fillId="3" borderId="0" xfId="1" applyNumberFormat="1" applyFont="1" applyFill="1" applyProtection="1"/>
    <xf numFmtId="165" fontId="3" fillId="0" borderId="0" xfId="1" applyNumberFormat="1" applyFont="1" applyFill="1" applyProtection="1"/>
    <xf numFmtId="0" fontId="4" fillId="0" borderId="0" xfId="0" applyFont="1" applyFill="1" applyProtection="1"/>
    <xf numFmtId="0" fontId="4" fillId="3" borderId="0" xfId="0" applyFont="1" applyFill="1" applyProtection="1"/>
    <xf numFmtId="165" fontId="0" fillId="0" borderId="0" xfId="0" applyNumberFormat="1" applyFill="1" applyProtection="1"/>
    <xf numFmtId="0" fontId="15" fillId="0" borderId="0" xfId="0" applyFont="1"/>
    <xf numFmtId="0" fontId="5" fillId="0" borderId="0" xfId="0" applyFont="1" applyFill="1" applyProtection="1"/>
    <xf numFmtId="0" fontId="0" fillId="0" borderId="0" xfId="0"/>
    <xf numFmtId="164" fontId="12" fillId="0" borderId="6" xfId="2" applyNumberFormat="1" applyFont="1" applyBorder="1" applyAlignment="1">
      <alignment horizontal="center"/>
    </xf>
    <xf numFmtId="0" fontId="3" fillId="4" borderId="0" xfId="0" applyFont="1" applyFill="1" applyProtection="1"/>
    <xf numFmtId="165" fontId="3" fillId="4" borderId="0" xfId="1" applyNumberFormat="1" applyFont="1" applyFill="1" applyProtection="1"/>
    <xf numFmtId="0" fontId="0" fillId="4" borderId="0" xfId="0" applyFill="1" applyProtection="1"/>
    <xf numFmtId="0" fontId="3" fillId="5" borderId="0" xfId="0" applyFont="1" applyFill="1" applyProtection="1"/>
    <xf numFmtId="165" fontId="3" fillId="5" borderId="0" xfId="1" applyNumberFormat="1" applyFont="1" applyFill="1" applyProtection="1"/>
    <xf numFmtId="0" fontId="0" fillId="6" borderId="0" xfId="0" applyFill="1" applyProtection="1"/>
    <xf numFmtId="0" fontId="3" fillId="7" borderId="0" xfId="0" applyFont="1" applyFill="1" applyProtection="1"/>
    <xf numFmtId="165" fontId="3" fillId="7" borderId="0" xfId="1" applyNumberFormat="1" applyFont="1" applyFill="1" applyProtection="1"/>
    <xf numFmtId="0" fontId="0" fillId="7" borderId="0" xfId="0" applyFill="1" applyProtection="1"/>
    <xf numFmtId="0" fontId="5" fillId="8" borderId="0" xfId="0" applyFont="1" applyFill="1" applyProtection="1"/>
    <xf numFmtId="165" fontId="5" fillId="8" borderId="0" xfId="0" applyNumberFormat="1" applyFont="1" applyFill="1" applyProtection="1"/>
    <xf numFmtId="0" fontId="10" fillId="9" borderId="3" xfId="0" applyFont="1" applyFill="1" applyBorder="1"/>
    <xf numFmtId="0" fontId="10" fillId="10" borderId="1" xfId="0" applyFont="1" applyFill="1" applyBorder="1"/>
    <xf numFmtId="0" fontId="10" fillId="10" borderId="3" xfId="0" applyFont="1" applyFill="1" applyBorder="1"/>
    <xf numFmtId="0" fontId="10" fillId="11" borderId="3" xfId="0" applyFont="1" applyFill="1" applyBorder="1"/>
    <xf numFmtId="164" fontId="10" fillId="10" borderId="2" xfId="2" applyNumberFormat="1" applyFont="1" applyFill="1" applyBorder="1" applyAlignment="1">
      <alignment horizontal="center"/>
    </xf>
    <xf numFmtId="164" fontId="10" fillId="10" borderId="4" xfId="2" applyNumberFormat="1" applyFont="1" applyFill="1" applyBorder="1" applyAlignment="1">
      <alignment horizontal="center"/>
    </xf>
    <xf numFmtId="168" fontId="10" fillId="10" borderId="4" xfId="1" applyNumberFormat="1" applyFont="1" applyFill="1" applyBorder="1" applyAlignment="1">
      <alignment horizontal="center"/>
    </xf>
    <xf numFmtId="169" fontId="10" fillId="10" borderId="4" xfId="1" applyNumberFormat="1" applyFont="1" applyFill="1" applyBorder="1" applyAlignment="1">
      <alignment horizontal="center"/>
    </xf>
    <xf numFmtId="164" fontId="10" fillId="11" borderId="4" xfId="2" applyNumberFormat="1" applyFont="1" applyFill="1" applyBorder="1" applyAlignment="1">
      <alignment horizontal="center"/>
    </xf>
    <xf numFmtId="43" fontId="10" fillId="9" borderId="4" xfId="1" applyFont="1" applyFill="1" applyBorder="1" applyAlignment="1">
      <alignment horizontal="center"/>
    </xf>
    <xf numFmtId="43" fontId="10" fillId="9" borderId="4" xfId="1" applyNumberFormat="1" applyFont="1" applyFill="1" applyBorder="1" applyAlignment="1">
      <alignment horizontal="center"/>
    </xf>
    <xf numFmtId="0" fontId="10" fillId="12" borderId="3" xfId="0" applyFont="1" applyFill="1" applyBorder="1"/>
    <xf numFmtId="164" fontId="10" fillId="12" borderId="4" xfId="2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D899E"/>
      <rgbColor rgb="00EFEFE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0</xdr:rowOff>
    </xdr:from>
    <xdr:to>
      <xdr:col>0</xdr:col>
      <xdr:colOff>438150</xdr:colOff>
      <xdr:row>1</xdr:row>
      <xdr:rowOff>180975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61950" y="333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361950</xdr:colOff>
      <xdr:row>1</xdr:row>
      <xdr:rowOff>0</xdr:rowOff>
    </xdr:from>
    <xdr:to>
      <xdr:col>0</xdr:col>
      <xdr:colOff>438150</xdr:colOff>
      <xdr:row>1</xdr:row>
      <xdr:rowOff>171450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61950" y="333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361950</xdr:colOff>
      <xdr:row>1</xdr:row>
      <xdr:rowOff>0</xdr:rowOff>
    </xdr:from>
    <xdr:to>
      <xdr:col>0</xdr:col>
      <xdr:colOff>438150</xdr:colOff>
      <xdr:row>2</xdr:row>
      <xdr:rowOff>19050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61950" y="33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5"/>
  <sheetViews>
    <sheetView tabSelected="1" zoomScale="118" zoomScaleNormal="118" workbookViewId="0">
      <selection activeCell="B90" sqref="B90"/>
    </sheetView>
  </sheetViews>
  <sheetFormatPr defaultColWidth="9.140625" defaultRowHeight="15" x14ac:dyDescent="0.25"/>
  <cols>
    <col min="1" max="1" width="83.85546875" customWidth="1"/>
    <col min="2" max="5" width="10.28515625" bestFit="1" customWidth="1"/>
    <col min="6" max="6" width="10.85546875" customWidth="1"/>
  </cols>
  <sheetData>
    <row r="1" spans="1:20" ht="18" x14ac:dyDescent="0.25">
      <c r="A1" s="24" t="s">
        <v>90</v>
      </c>
    </row>
    <row r="2" spans="1:20" x14ac:dyDescent="0.25">
      <c r="A2" s="25" t="s">
        <v>91</v>
      </c>
    </row>
    <row r="3" spans="1:20" x14ac:dyDescent="0.25">
      <c r="A3" s="25" t="s">
        <v>84</v>
      </c>
    </row>
    <row r="4" spans="1:20" ht="18.75" x14ac:dyDescent="0.3">
      <c r="A4" s="1" t="s">
        <v>0</v>
      </c>
    </row>
    <row r="5" spans="1:20" x14ac:dyDescent="0.25">
      <c r="A5" s="2" t="s">
        <v>1</v>
      </c>
      <c r="B5" s="2" t="s">
        <v>95</v>
      </c>
      <c r="C5" s="2" t="s">
        <v>96</v>
      </c>
      <c r="D5" s="2" t="s">
        <v>93</v>
      </c>
      <c r="E5" s="2" t="s">
        <v>94</v>
      </c>
      <c r="F5" s="2" t="s">
        <v>92</v>
      </c>
    </row>
    <row r="6" spans="1:20" x14ac:dyDescent="0.25">
      <c r="A6" s="4" t="s">
        <v>2</v>
      </c>
      <c r="B6" s="17">
        <v>189846</v>
      </c>
      <c r="C6" s="17">
        <v>124019</v>
      </c>
      <c r="D6" s="17">
        <v>94387</v>
      </c>
      <c r="E6" s="17">
        <v>60902</v>
      </c>
      <c r="F6" s="17">
        <v>39753</v>
      </c>
    </row>
    <row r="7" spans="1:20" x14ac:dyDescent="0.25">
      <c r="A7" t="s">
        <v>3</v>
      </c>
      <c r="B7" s="18">
        <v>189692</v>
      </c>
      <c r="C7" s="18">
        <v>123923</v>
      </c>
      <c r="D7" s="18">
        <v>94317</v>
      </c>
      <c r="E7" s="18">
        <v>60902</v>
      </c>
      <c r="F7" s="18">
        <v>39753</v>
      </c>
    </row>
    <row r="8" spans="1:20" x14ac:dyDescent="0.25">
      <c r="A8" s="3" t="s">
        <v>4</v>
      </c>
      <c r="B8" s="19">
        <v>153</v>
      </c>
      <c r="C8" s="19">
        <v>96</v>
      </c>
      <c r="D8" s="19">
        <v>70</v>
      </c>
      <c r="E8" s="19">
        <v>0</v>
      </c>
      <c r="F8" s="19">
        <v>0</v>
      </c>
    </row>
    <row r="9" spans="1:20" x14ac:dyDescent="0.25">
      <c r="A9" t="s">
        <v>5</v>
      </c>
      <c r="B9" s="18">
        <v>151463</v>
      </c>
      <c r="C9" s="18">
        <v>97896</v>
      </c>
      <c r="D9" s="18">
        <v>75826</v>
      </c>
      <c r="E9" s="18">
        <v>50067</v>
      </c>
      <c r="F9" s="18">
        <v>33199</v>
      </c>
    </row>
    <row r="10" spans="1:20" x14ac:dyDescent="0.25">
      <c r="A10" t="s">
        <v>6</v>
      </c>
      <c r="B10" s="18">
        <v>15172</v>
      </c>
      <c r="C10" s="18">
        <v>10627</v>
      </c>
      <c r="D10" s="18">
        <v>9514</v>
      </c>
      <c r="E10" s="18">
        <v>4755</v>
      </c>
      <c r="F10" s="18">
        <v>2523</v>
      </c>
    </row>
    <row r="11" spans="1:20" x14ac:dyDescent="0.25">
      <c r="A11" s="3" t="s">
        <v>7</v>
      </c>
      <c r="B11" s="19">
        <v>791</v>
      </c>
      <c r="C11" s="19">
        <v>816</v>
      </c>
      <c r="D11" s="19">
        <v>405</v>
      </c>
      <c r="E11" s="19">
        <v>199</v>
      </c>
      <c r="F11" s="19">
        <v>72</v>
      </c>
    </row>
    <row r="12" spans="1:20" x14ac:dyDescent="0.25">
      <c r="A12" s="3" t="s">
        <v>8</v>
      </c>
      <c r="B12" s="19">
        <v>12625</v>
      </c>
      <c r="C12" s="19">
        <v>9349</v>
      </c>
      <c r="D12" s="19">
        <v>6049</v>
      </c>
      <c r="E12" s="19">
        <v>3259</v>
      </c>
      <c r="F12" s="19">
        <v>2115</v>
      </c>
    </row>
    <row r="13" spans="1:20" x14ac:dyDescent="0.25">
      <c r="A13" s="5" t="s">
        <v>9</v>
      </c>
      <c r="B13" s="20">
        <v>9795</v>
      </c>
      <c r="C13" s="20">
        <v>5331</v>
      </c>
      <c r="D13" s="20">
        <v>2593</v>
      </c>
      <c r="E13" s="20">
        <v>2622</v>
      </c>
      <c r="F13" s="20">
        <v>1844</v>
      </c>
    </row>
    <row r="14" spans="1:20" x14ac:dyDescent="0.25">
      <c r="A14" s="22" t="s">
        <v>82</v>
      </c>
      <c r="B14" s="19">
        <v>150</v>
      </c>
      <c r="C14" s="19">
        <v>53</v>
      </c>
      <c r="D14" s="19">
        <v>29</v>
      </c>
      <c r="E14" s="19">
        <v>4</v>
      </c>
      <c r="F14" s="19">
        <v>2</v>
      </c>
    </row>
    <row r="15" spans="1:20" x14ac:dyDescent="0.25">
      <c r="A15" s="21" t="s">
        <v>83</v>
      </c>
      <c r="B15" s="18">
        <v>81</v>
      </c>
      <c r="C15" s="18">
        <v>189</v>
      </c>
      <c r="D15" s="18">
        <v>34</v>
      </c>
      <c r="E15" s="18">
        <v>5</v>
      </c>
      <c r="F15" s="18">
        <v>10</v>
      </c>
    </row>
    <row r="16" spans="1:20" x14ac:dyDescent="0.25">
      <c r="A16" s="4" t="s">
        <v>10</v>
      </c>
      <c r="B16" s="17">
        <v>9863</v>
      </c>
      <c r="C16" s="17">
        <v>5195</v>
      </c>
      <c r="D16" s="17">
        <v>2588</v>
      </c>
      <c r="E16" s="17">
        <v>2621</v>
      </c>
      <c r="F16" s="17">
        <v>1836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6" x14ac:dyDescent="0.25">
      <c r="A17" s="21" t="s">
        <v>81</v>
      </c>
      <c r="B17" s="18">
        <v>2762</v>
      </c>
      <c r="C17" s="18">
        <v>1465</v>
      </c>
      <c r="D17" s="18">
        <v>736</v>
      </c>
      <c r="E17" s="18">
        <v>735</v>
      </c>
      <c r="F17" s="18">
        <v>516</v>
      </c>
    </row>
    <row r="18" spans="1:6" x14ac:dyDescent="0.25">
      <c r="A18" s="5" t="s">
        <v>11</v>
      </c>
      <c r="B18" s="20">
        <v>7101</v>
      </c>
      <c r="C18" s="20">
        <v>3730</v>
      </c>
      <c r="D18" s="20">
        <v>1852</v>
      </c>
      <c r="E18" s="20">
        <v>1885</v>
      </c>
      <c r="F18" s="20">
        <v>1320</v>
      </c>
    </row>
    <row r="20" spans="1:6" ht="18.75" x14ac:dyDescent="0.3">
      <c r="A20" s="1" t="s">
        <v>12</v>
      </c>
      <c r="B20">
        <v>2010</v>
      </c>
      <c r="C20">
        <v>2009</v>
      </c>
      <c r="D20">
        <v>2008</v>
      </c>
      <c r="E20">
        <v>2007</v>
      </c>
      <c r="F20">
        <v>2006</v>
      </c>
    </row>
    <row r="21" spans="1:6" x14ac:dyDescent="0.25">
      <c r="A21" s="2" t="s">
        <v>1</v>
      </c>
      <c r="B21" s="2" t="s">
        <v>95</v>
      </c>
      <c r="C21" s="2" t="s">
        <v>96</v>
      </c>
      <c r="D21" s="2" t="s">
        <v>93</v>
      </c>
      <c r="E21" s="2" t="s">
        <v>94</v>
      </c>
      <c r="F21" s="2" t="s">
        <v>92</v>
      </c>
    </row>
    <row r="22" spans="1:6" x14ac:dyDescent="0.25">
      <c r="A22" s="4" t="s">
        <v>13</v>
      </c>
      <c r="B22" s="17">
        <v>1329</v>
      </c>
      <c r="C22" s="17">
        <v>2031</v>
      </c>
      <c r="D22" s="17">
        <v>2569</v>
      </c>
      <c r="E22" s="17">
        <v>825</v>
      </c>
      <c r="F22" s="17">
        <v>430</v>
      </c>
    </row>
    <row r="23" spans="1:6" x14ac:dyDescent="0.25">
      <c r="A23" t="s">
        <v>14</v>
      </c>
      <c r="B23" s="18">
        <v>2</v>
      </c>
      <c r="C23" s="18">
        <v>0</v>
      </c>
      <c r="D23" s="18">
        <v>0</v>
      </c>
      <c r="E23" s="18">
        <v>0</v>
      </c>
      <c r="F23" s="18">
        <v>0</v>
      </c>
    </row>
    <row r="24" spans="1:6" x14ac:dyDescent="0.25">
      <c r="A24" s="3" t="s">
        <v>15</v>
      </c>
      <c r="B24" s="19">
        <v>2</v>
      </c>
      <c r="C24" s="19">
        <v>0</v>
      </c>
      <c r="D24" s="19">
        <v>0</v>
      </c>
      <c r="E24" s="19">
        <v>0</v>
      </c>
      <c r="F24" s="19">
        <v>0</v>
      </c>
    </row>
    <row r="25" spans="1:6" x14ac:dyDescent="0.25">
      <c r="A25" t="s">
        <v>16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</row>
    <row r="26" spans="1:6" x14ac:dyDescent="0.25">
      <c r="A26" s="3" t="s">
        <v>17</v>
      </c>
      <c r="B26" s="19">
        <v>1328</v>
      </c>
      <c r="C26" s="19">
        <v>2031</v>
      </c>
      <c r="D26" s="19">
        <v>2569</v>
      </c>
      <c r="E26" s="19">
        <v>825</v>
      </c>
      <c r="F26" s="19">
        <v>430</v>
      </c>
    </row>
    <row r="27" spans="1:6" x14ac:dyDescent="0.25">
      <c r="A27" s="3" t="s">
        <v>18</v>
      </c>
      <c r="B27" s="19">
        <v>0</v>
      </c>
      <c r="C27" s="19">
        <v>26</v>
      </c>
      <c r="D27" s="19">
        <v>51</v>
      </c>
      <c r="E27" s="19">
        <v>77</v>
      </c>
      <c r="F27" s="19">
        <v>102</v>
      </c>
    </row>
    <row r="28" spans="1:6" x14ac:dyDescent="0.25">
      <c r="A28" s="3" t="s">
        <v>19</v>
      </c>
      <c r="B28" s="19">
        <v>1328</v>
      </c>
      <c r="C28" s="19">
        <v>2005</v>
      </c>
      <c r="D28" s="19">
        <v>2518</v>
      </c>
      <c r="E28" s="19">
        <v>748</v>
      </c>
      <c r="F28" s="19">
        <v>328</v>
      </c>
    </row>
    <row r="29" spans="1:6" x14ac:dyDescent="0.25">
      <c r="A29" s="3" t="s">
        <v>20</v>
      </c>
      <c r="B29" s="19">
        <v>-1</v>
      </c>
      <c r="C29" s="19">
        <v>0</v>
      </c>
      <c r="D29" s="19">
        <v>0</v>
      </c>
      <c r="E29" s="19">
        <v>0</v>
      </c>
      <c r="F29" s="19">
        <v>0</v>
      </c>
    </row>
    <row r="30" spans="1:6" x14ac:dyDescent="0.25">
      <c r="A30" s="5" t="s">
        <v>21</v>
      </c>
      <c r="B30" s="20">
        <v>26044</v>
      </c>
      <c r="C30" s="20">
        <v>12318</v>
      </c>
      <c r="D30" s="20">
        <v>8751</v>
      </c>
      <c r="E30" s="20">
        <v>7177</v>
      </c>
      <c r="F30" s="20">
        <v>6229</v>
      </c>
    </row>
    <row r="31" spans="1:6" x14ac:dyDescent="0.25">
      <c r="A31" s="3" t="s">
        <v>22</v>
      </c>
      <c r="B31" s="19">
        <v>15435</v>
      </c>
      <c r="C31" s="19">
        <v>8790</v>
      </c>
      <c r="D31" s="19">
        <v>5463</v>
      </c>
      <c r="E31" s="19">
        <v>4613</v>
      </c>
      <c r="F31" s="19">
        <v>2491</v>
      </c>
    </row>
    <row r="32" spans="1:6" x14ac:dyDescent="0.25">
      <c r="A32" t="s">
        <v>23</v>
      </c>
      <c r="B32" s="18">
        <v>15435</v>
      </c>
      <c r="C32" s="18">
        <v>8790</v>
      </c>
      <c r="D32" s="18">
        <v>5463</v>
      </c>
      <c r="E32" s="18">
        <v>4613</v>
      </c>
      <c r="F32" s="18">
        <v>2491</v>
      </c>
    </row>
    <row r="33" spans="1:6" x14ac:dyDescent="0.25">
      <c r="A33" s="3" t="s">
        <v>24</v>
      </c>
      <c r="B33" s="19">
        <v>8735</v>
      </c>
      <c r="C33" s="19">
        <v>1888</v>
      </c>
      <c r="D33" s="19">
        <v>2152</v>
      </c>
      <c r="E33" s="19">
        <v>1246</v>
      </c>
      <c r="F33" s="19">
        <v>808</v>
      </c>
    </row>
    <row r="34" spans="1:6" x14ac:dyDescent="0.25">
      <c r="A34" t="s">
        <v>25</v>
      </c>
      <c r="B34" s="18">
        <v>8735</v>
      </c>
      <c r="C34" s="18">
        <v>1798</v>
      </c>
      <c r="D34" s="18">
        <v>2051</v>
      </c>
      <c r="E34" s="18">
        <v>1212</v>
      </c>
      <c r="F34" s="18">
        <v>685</v>
      </c>
    </row>
    <row r="35" spans="1:6" x14ac:dyDescent="0.25">
      <c r="A35" s="3" t="s">
        <v>26</v>
      </c>
      <c r="B35" s="19">
        <v>0</v>
      </c>
      <c r="C35" s="19">
        <v>91</v>
      </c>
      <c r="D35" s="19">
        <v>101</v>
      </c>
      <c r="E35" s="19">
        <v>34</v>
      </c>
      <c r="F35" s="19">
        <v>124</v>
      </c>
    </row>
    <row r="36" spans="1:6" x14ac:dyDescent="0.25">
      <c r="A36" t="s">
        <v>27</v>
      </c>
      <c r="B36" s="18">
        <v>1874</v>
      </c>
      <c r="C36" s="18">
        <v>1639</v>
      </c>
      <c r="D36" s="18">
        <v>1136</v>
      </c>
      <c r="E36" s="18">
        <v>1318</v>
      </c>
      <c r="F36" s="18">
        <v>2930</v>
      </c>
    </row>
    <row r="37" spans="1:6" x14ac:dyDescent="0.25">
      <c r="A37" s="3" t="s">
        <v>28</v>
      </c>
      <c r="B37" s="19">
        <v>0</v>
      </c>
      <c r="C37" s="19">
        <v>0</v>
      </c>
      <c r="D37" s="19">
        <v>0</v>
      </c>
      <c r="E37" s="19">
        <v>0</v>
      </c>
      <c r="F37" s="19">
        <v>-1</v>
      </c>
    </row>
    <row r="38" spans="1:6" s="30" customFormat="1" x14ac:dyDescent="0.25">
      <c r="A38" s="28" t="s">
        <v>29</v>
      </c>
      <c r="B38" s="29">
        <v>27373</v>
      </c>
      <c r="C38" s="29">
        <v>14349</v>
      </c>
      <c r="D38" s="29">
        <v>11320</v>
      </c>
      <c r="E38" s="29">
        <v>8002</v>
      </c>
      <c r="F38" s="29">
        <v>6659</v>
      </c>
    </row>
    <row r="39" spans="1:6" s="33" customFormat="1" x14ac:dyDescent="0.25">
      <c r="A39" s="31" t="s">
        <v>30</v>
      </c>
      <c r="B39" s="32">
        <v>2738</v>
      </c>
      <c r="C39" s="32">
        <v>1436</v>
      </c>
      <c r="D39" s="32">
        <v>1132</v>
      </c>
      <c r="E39" s="32">
        <v>801</v>
      </c>
      <c r="F39" s="32">
        <v>666</v>
      </c>
    </row>
    <row r="40" spans="1:6" x14ac:dyDescent="0.25">
      <c r="A40" t="s">
        <v>31</v>
      </c>
      <c r="B40" s="18">
        <v>100</v>
      </c>
      <c r="C40" s="18">
        <v>100</v>
      </c>
      <c r="D40" s="18">
        <v>100</v>
      </c>
      <c r="E40" s="18">
        <v>100</v>
      </c>
      <c r="F40" s="18">
        <v>100</v>
      </c>
    </row>
    <row r="41" spans="1:6" x14ac:dyDescent="0.25">
      <c r="A41" s="3" t="s">
        <v>32</v>
      </c>
      <c r="B41" s="19">
        <v>100</v>
      </c>
      <c r="C41" s="19">
        <v>100</v>
      </c>
      <c r="D41" s="19">
        <v>100</v>
      </c>
      <c r="E41" s="19">
        <v>100</v>
      </c>
      <c r="F41" s="19">
        <v>100</v>
      </c>
    </row>
    <row r="42" spans="1:6" x14ac:dyDescent="0.25">
      <c r="A42" t="s">
        <v>33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</row>
    <row r="43" spans="1:6" x14ac:dyDescent="0.25">
      <c r="A43" s="3" t="s">
        <v>34</v>
      </c>
      <c r="B43" s="19">
        <v>2638</v>
      </c>
      <c r="C43" s="19">
        <v>1336</v>
      </c>
      <c r="D43" s="19">
        <v>1032</v>
      </c>
      <c r="E43" s="19">
        <v>701</v>
      </c>
      <c r="F43" s="19">
        <v>566</v>
      </c>
    </row>
    <row r="44" spans="1:6" x14ac:dyDescent="0.25">
      <c r="A44" s="3" t="s">
        <v>35</v>
      </c>
      <c r="B44" s="19">
        <v>2638</v>
      </c>
      <c r="C44" s="19">
        <v>1336</v>
      </c>
      <c r="D44" s="19">
        <v>1032</v>
      </c>
      <c r="E44" s="19">
        <v>701</v>
      </c>
      <c r="F44" s="19">
        <v>566</v>
      </c>
    </row>
    <row r="45" spans="1:6" s="36" customFormat="1" x14ac:dyDescent="0.25">
      <c r="A45" s="34" t="s">
        <v>36</v>
      </c>
      <c r="B45" s="35">
        <v>24635</v>
      </c>
      <c r="C45" s="35">
        <v>12913</v>
      </c>
      <c r="D45" s="35">
        <v>10188</v>
      </c>
      <c r="E45" s="35">
        <v>7201</v>
      </c>
      <c r="F45" s="35">
        <v>5993</v>
      </c>
    </row>
    <row r="46" spans="1:6" x14ac:dyDescent="0.25">
      <c r="A46" s="4" t="s">
        <v>37</v>
      </c>
      <c r="B46" s="17">
        <v>0</v>
      </c>
      <c r="C46" s="17">
        <v>39</v>
      </c>
      <c r="D46" s="17">
        <v>85</v>
      </c>
      <c r="E46" s="17">
        <v>17</v>
      </c>
      <c r="F46" s="17">
        <v>23</v>
      </c>
    </row>
    <row r="47" spans="1:6" x14ac:dyDescent="0.25">
      <c r="A47" t="s">
        <v>38</v>
      </c>
      <c r="B47" s="18">
        <v>0</v>
      </c>
      <c r="C47" s="18">
        <v>39</v>
      </c>
      <c r="D47" s="18">
        <v>85</v>
      </c>
      <c r="E47" s="18">
        <v>17</v>
      </c>
      <c r="F47" s="18">
        <v>23</v>
      </c>
    </row>
    <row r="48" spans="1:6" x14ac:dyDescent="0.25">
      <c r="A48" t="s">
        <v>39</v>
      </c>
      <c r="B48" s="18">
        <v>0</v>
      </c>
      <c r="C48" s="18">
        <v>39</v>
      </c>
      <c r="D48" s="18">
        <v>85</v>
      </c>
      <c r="E48" s="18">
        <v>17</v>
      </c>
      <c r="F48" s="18">
        <v>23</v>
      </c>
    </row>
    <row r="49" spans="1:7" x14ac:dyDescent="0.25">
      <c r="A49" s="4" t="s">
        <v>40</v>
      </c>
      <c r="B49" s="17">
        <v>24635</v>
      </c>
      <c r="C49" s="17">
        <v>12874</v>
      </c>
      <c r="D49" s="17">
        <v>10103</v>
      </c>
      <c r="E49" s="17">
        <v>7184</v>
      </c>
      <c r="F49" s="17">
        <v>5970</v>
      </c>
    </row>
    <row r="50" spans="1:7" x14ac:dyDescent="0.25">
      <c r="A50" s="3" t="s">
        <v>41</v>
      </c>
      <c r="B50" s="19">
        <v>2386</v>
      </c>
      <c r="C50" s="19">
        <v>3733</v>
      </c>
      <c r="D50" s="19">
        <v>2350</v>
      </c>
      <c r="E50" s="19">
        <v>3219</v>
      </c>
      <c r="F50" s="19">
        <v>3059</v>
      </c>
    </row>
    <row r="51" spans="1:7" x14ac:dyDescent="0.25">
      <c r="A51" t="s">
        <v>42</v>
      </c>
      <c r="B51" s="18">
        <v>548</v>
      </c>
      <c r="C51" s="18">
        <v>178</v>
      </c>
      <c r="D51" s="18">
        <v>74</v>
      </c>
      <c r="E51" s="18">
        <v>741</v>
      </c>
      <c r="F51" s="18">
        <v>149</v>
      </c>
    </row>
    <row r="52" spans="1:7" x14ac:dyDescent="0.25">
      <c r="A52" s="3" t="s">
        <v>43</v>
      </c>
      <c r="B52" s="19">
        <v>1565</v>
      </c>
      <c r="C52" s="19">
        <v>1752</v>
      </c>
      <c r="D52" s="19">
        <v>1598</v>
      </c>
      <c r="E52" s="19">
        <v>572</v>
      </c>
      <c r="F52" s="19">
        <v>896</v>
      </c>
    </row>
    <row r="53" spans="1:7" x14ac:dyDescent="0.25">
      <c r="A53" t="s">
        <v>44</v>
      </c>
      <c r="B53" s="18">
        <v>15602</v>
      </c>
      <c r="C53" s="18">
        <v>4760</v>
      </c>
      <c r="D53" s="18">
        <v>4434</v>
      </c>
      <c r="E53" s="18">
        <v>0</v>
      </c>
      <c r="F53" s="18">
        <v>1268</v>
      </c>
    </row>
    <row r="54" spans="1:7" x14ac:dyDescent="0.25">
      <c r="A54" t="s">
        <v>45</v>
      </c>
      <c r="B54" s="18">
        <v>4534</v>
      </c>
      <c r="C54" s="18">
        <v>2451</v>
      </c>
      <c r="D54" s="18">
        <v>1647</v>
      </c>
      <c r="E54" s="18">
        <v>2652</v>
      </c>
      <c r="F54" s="18">
        <v>598</v>
      </c>
    </row>
    <row r="55" spans="1:7" x14ac:dyDescent="0.25">
      <c r="A55" s="37" t="s">
        <v>100</v>
      </c>
      <c r="B55" s="38">
        <f>B39+B45</f>
        <v>27373</v>
      </c>
      <c r="C55" s="38">
        <f t="shared" ref="C55:F55" si="0">C39+C45</f>
        <v>14349</v>
      </c>
      <c r="D55" s="38">
        <f t="shared" si="0"/>
        <v>11320</v>
      </c>
      <c r="E55" s="38">
        <f t="shared" si="0"/>
        <v>8002</v>
      </c>
      <c r="F55" s="38">
        <f t="shared" si="0"/>
        <v>6659</v>
      </c>
      <c r="G55" s="37"/>
    </row>
    <row r="57" spans="1:7" ht="21" x14ac:dyDescent="0.35">
      <c r="A57" s="6" t="s">
        <v>46</v>
      </c>
    </row>
    <row r="58" spans="1:7" ht="16.5" thickBot="1" x14ac:dyDescent="0.3">
      <c r="A58" s="7" t="s">
        <v>47</v>
      </c>
    </row>
    <row r="59" spans="1:7" ht="15.75" thickBot="1" x14ac:dyDescent="0.3">
      <c r="A59" s="8" t="s">
        <v>48</v>
      </c>
      <c r="B59" s="2" t="s">
        <v>95</v>
      </c>
      <c r="C59" s="2" t="s">
        <v>96</v>
      </c>
      <c r="D59" s="2" t="s">
        <v>93</v>
      </c>
      <c r="E59" s="2" t="s">
        <v>94</v>
      </c>
    </row>
    <row r="60" spans="1:7" ht="18.75" x14ac:dyDescent="0.3">
      <c r="A60" s="40" t="s">
        <v>80</v>
      </c>
      <c r="B60" s="43">
        <f>(B7-B9)/B7</f>
        <v>0.20153195706724586</v>
      </c>
      <c r="C60" s="43">
        <f t="shared" ref="C60:E60" si="1">(C7-C9)/C7</f>
        <v>0.21002558040073271</v>
      </c>
      <c r="D60" s="43">
        <f t="shared" si="1"/>
        <v>0.19605161317683981</v>
      </c>
      <c r="E60" s="43">
        <f t="shared" si="1"/>
        <v>0.17790877146891729</v>
      </c>
    </row>
    <row r="61" spans="1:7" ht="18.75" x14ac:dyDescent="0.3">
      <c r="A61" s="41" t="s">
        <v>49</v>
      </c>
      <c r="B61" s="44">
        <f>(B16+B15)/B6</f>
        <v>5.2379296903806244E-2</v>
      </c>
      <c r="C61" s="44">
        <f t="shared" ref="C61:E61" si="2">(C16+C15)/C6</f>
        <v>4.341270289229876E-2</v>
      </c>
      <c r="D61" s="44">
        <f t="shared" si="2"/>
        <v>2.7779249261021117E-2</v>
      </c>
      <c r="E61" s="44">
        <f t="shared" si="2"/>
        <v>4.3118452595973862E-2</v>
      </c>
    </row>
    <row r="62" spans="1:7" ht="18.75" x14ac:dyDescent="0.3">
      <c r="A62" s="41" t="s">
        <v>50</v>
      </c>
      <c r="B62" s="45">
        <f>B6/((B38+C38)/2)</f>
        <v>9.1005225061118828</v>
      </c>
      <c r="C62" s="45">
        <f t="shared" ref="C62:E62" si="3">C6/((C38+D38)/2)</f>
        <v>9.6629397327515676</v>
      </c>
      <c r="D62" s="45">
        <f t="shared" si="3"/>
        <v>9.7698995963150814</v>
      </c>
      <c r="E62" s="45">
        <f t="shared" si="3"/>
        <v>8.3080281017665918</v>
      </c>
    </row>
    <row r="63" spans="1:7" ht="18.75" x14ac:dyDescent="0.3">
      <c r="A63" s="50" t="s">
        <v>51</v>
      </c>
      <c r="B63" s="51">
        <f>B61*B62</f>
        <v>0.47667897032740519</v>
      </c>
      <c r="C63" s="51">
        <f t="shared" ref="C63:E63" si="4">C61*C62</f>
        <v>0.41949433168413258</v>
      </c>
      <c r="D63" s="44">
        <f t="shared" si="4"/>
        <v>0.27140047614118623</v>
      </c>
      <c r="E63" s="44">
        <f t="shared" si="4"/>
        <v>0.35822931587204149</v>
      </c>
    </row>
    <row r="64" spans="1:7" ht="18.75" x14ac:dyDescent="0.3">
      <c r="A64" s="41" t="s">
        <v>52</v>
      </c>
      <c r="B64" s="44">
        <f>B15/((B45+C45)/2)</f>
        <v>4.314477468839885E-3</v>
      </c>
      <c r="C64" s="44">
        <f t="shared" ref="C64:E64" si="5">C15/((C45+D45)/2)</f>
        <v>1.6362928011774382E-2</v>
      </c>
      <c r="D64" s="44">
        <f t="shared" si="5"/>
        <v>3.910518143654034E-3</v>
      </c>
      <c r="E64" s="44">
        <f t="shared" si="5"/>
        <v>7.579202667879339E-4</v>
      </c>
    </row>
    <row r="65" spans="1:6" ht="18.75" x14ac:dyDescent="0.3">
      <c r="A65" s="41" t="s">
        <v>53</v>
      </c>
      <c r="B65" s="46">
        <f>((B45+C45)/2)/((B39+C39)/2)</f>
        <v>8.9956875898418787</v>
      </c>
      <c r="C65" s="46">
        <f t="shared" ref="C65:E65" si="6">((C45+D45)/2)/((C39+D39)/2)</f>
        <v>8.9957165109034261</v>
      </c>
      <c r="D65" s="46">
        <f t="shared" si="6"/>
        <v>8.9958613554061042</v>
      </c>
      <c r="E65" s="46">
        <f t="shared" si="6"/>
        <v>8.9938650306748471</v>
      </c>
    </row>
    <row r="66" spans="1:6" ht="18.75" x14ac:dyDescent="0.3">
      <c r="A66" s="41" t="s">
        <v>54</v>
      </c>
      <c r="B66" s="44">
        <f>B63+(B63-B64)*B65</f>
        <v>4.7259223766171532</v>
      </c>
      <c r="C66" s="44">
        <f t="shared" ref="C66:E66" si="7">C63+(C63-C64)*C65</f>
        <v>4.0459501557632391</v>
      </c>
      <c r="D66" s="51">
        <f t="shared" si="7"/>
        <v>2.6777030522503886</v>
      </c>
      <c r="E66" s="51">
        <f t="shared" si="7"/>
        <v>3.5732788002726656</v>
      </c>
    </row>
    <row r="67" spans="1:6" ht="18.75" x14ac:dyDescent="0.3">
      <c r="A67" s="42" t="s">
        <v>55</v>
      </c>
      <c r="B67" s="47">
        <f>B39/B38</f>
        <v>0.10002557264457677</v>
      </c>
      <c r="C67" s="47">
        <f t="shared" ref="C67:E67" si="8">C39/C38</f>
        <v>0.10007666039445258</v>
      </c>
      <c r="D67" s="47">
        <f t="shared" si="8"/>
        <v>0.1</v>
      </c>
      <c r="E67" s="47">
        <f t="shared" si="8"/>
        <v>0.10009997500624844</v>
      </c>
    </row>
    <row r="68" spans="1:6" ht="18.75" x14ac:dyDescent="0.3">
      <c r="A68" s="42" t="s">
        <v>56</v>
      </c>
      <c r="B68" s="47">
        <f>(B30-B49)/B6</f>
        <v>7.4218050419813959E-3</v>
      </c>
      <c r="C68" s="47">
        <f t="shared" ref="C68:E68" si="9">(C30-C49)/C6</f>
        <v>-4.4831840282537356E-3</v>
      </c>
      <c r="D68" s="47">
        <f t="shared" si="9"/>
        <v>-1.4324006483943764E-2</v>
      </c>
      <c r="E68" s="47">
        <f t="shared" si="9"/>
        <v>-1.1493875406390595E-4</v>
      </c>
    </row>
    <row r="69" spans="1:6" ht="18.75" x14ac:dyDescent="0.3">
      <c r="A69" s="39" t="s">
        <v>57</v>
      </c>
      <c r="B69" s="48">
        <f>B30/B49</f>
        <v>1.057195047696367</v>
      </c>
      <c r="C69" s="48">
        <f t="shared" ref="C69:E69" si="10">C30/C49</f>
        <v>0.95681217958676401</v>
      </c>
      <c r="D69" s="48">
        <f t="shared" si="10"/>
        <v>0.86617836286251604</v>
      </c>
      <c r="E69" s="48">
        <f t="shared" si="10"/>
        <v>0.99902561247216037</v>
      </c>
    </row>
    <row r="70" spans="1:6" ht="18.75" x14ac:dyDescent="0.3">
      <c r="A70" s="39" t="s">
        <v>58</v>
      </c>
      <c r="B70" s="49">
        <f>(B30-B31)/B49</f>
        <v>0.43064745281104122</v>
      </c>
      <c r="C70" s="49">
        <f t="shared" ref="C70:E70" si="11">(C30-C31)/C49</f>
        <v>0.27404070219046139</v>
      </c>
      <c r="D70" s="49">
        <f t="shared" si="11"/>
        <v>0.32544788676630704</v>
      </c>
      <c r="E70" s="49">
        <f t="shared" si="11"/>
        <v>0.35690423162583518</v>
      </c>
    </row>
    <row r="73" spans="1:6" ht="21" x14ac:dyDescent="0.35">
      <c r="A73" s="9" t="s">
        <v>59</v>
      </c>
      <c r="B73" s="10"/>
      <c r="C73" s="11"/>
      <c r="D73" s="11"/>
      <c r="E73" s="11"/>
      <c r="F73" s="8"/>
    </row>
    <row r="74" spans="1:6" ht="21" x14ac:dyDescent="0.35">
      <c r="A74" s="12" t="s">
        <v>101</v>
      </c>
      <c r="B74" s="10"/>
      <c r="C74" s="11"/>
      <c r="D74" s="11"/>
      <c r="E74" s="11"/>
      <c r="F74" s="8"/>
    </row>
    <row r="75" spans="1:6" ht="18.75" x14ac:dyDescent="0.3">
      <c r="A75" s="13" t="s">
        <v>61</v>
      </c>
      <c r="B75" s="14"/>
      <c r="C75" s="11"/>
      <c r="D75" s="11"/>
      <c r="E75" s="11"/>
      <c r="F75" s="26"/>
    </row>
    <row r="76" spans="1:6" ht="18.75" x14ac:dyDescent="0.3">
      <c r="A76" s="13" t="s">
        <v>60</v>
      </c>
      <c r="B76" s="14" t="s">
        <v>103</v>
      </c>
      <c r="C76" s="11"/>
      <c r="D76" s="11"/>
      <c r="E76" s="11"/>
      <c r="F76" s="26"/>
    </row>
    <row r="77" spans="1:6" ht="18.75" x14ac:dyDescent="0.3">
      <c r="A77" s="13" t="s">
        <v>63</v>
      </c>
      <c r="B77" s="14"/>
      <c r="C77" s="11"/>
      <c r="D77" s="11"/>
      <c r="E77" s="11"/>
      <c r="F77" s="26"/>
    </row>
    <row r="78" spans="1:6" ht="18.75" x14ac:dyDescent="0.3">
      <c r="A78" s="13" t="s">
        <v>62</v>
      </c>
      <c r="B78" s="14"/>
      <c r="C78" s="11"/>
      <c r="D78" s="11"/>
      <c r="E78" s="11"/>
      <c r="F78" s="26"/>
    </row>
    <row r="79" spans="1:6" ht="18.75" x14ac:dyDescent="0.3">
      <c r="A79" s="13" t="s">
        <v>64</v>
      </c>
      <c r="B79" s="14"/>
      <c r="C79" s="11"/>
      <c r="D79" s="11"/>
      <c r="E79" s="11"/>
      <c r="F79" s="26"/>
    </row>
    <row r="80" spans="1:6" ht="18.75" x14ac:dyDescent="0.3">
      <c r="A80" s="13" t="s">
        <v>65</v>
      </c>
      <c r="B80" s="14"/>
      <c r="C80" s="11"/>
      <c r="D80" s="11"/>
      <c r="E80" s="11"/>
      <c r="F80" s="26"/>
    </row>
    <row r="81" spans="1:6" ht="18.75" x14ac:dyDescent="0.3">
      <c r="A81" s="13" t="s">
        <v>70</v>
      </c>
      <c r="B81" s="14"/>
      <c r="C81" s="11"/>
      <c r="D81" s="11"/>
      <c r="E81" s="11"/>
      <c r="F81" s="26"/>
    </row>
    <row r="82" spans="1:6" ht="18.75" x14ac:dyDescent="0.3">
      <c r="A82" s="13"/>
      <c r="B82" s="10"/>
      <c r="C82" s="11"/>
      <c r="D82" s="11"/>
      <c r="E82" s="11"/>
      <c r="F82" s="26"/>
    </row>
    <row r="83" spans="1:6" ht="21" x14ac:dyDescent="0.35">
      <c r="A83" s="12" t="s">
        <v>104</v>
      </c>
      <c r="B83" s="10"/>
      <c r="C83" s="11"/>
      <c r="D83" s="11"/>
      <c r="E83" s="11"/>
      <c r="F83" s="26"/>
    </row>
    <row r="84" spans="1:6" ht="21" x14ac:dyDescent="0.35">
      <c r="A84" s="12" t="s">
        <v>85</v>
      </c>
      <c r="B84" s="10"/>
      <c r="C84" s="14" t="s">
        <v>86</v>
      </c>
      <c r="D84" s="14" t="s">
        <v>87</v>
      </c>
      <c r="E84" s="11"/>
      <c r="F84" s="26"/>
    </row>
    <row r="85" spans="1:6" ht="18.75" x14ac:dyDescent="0.3">
      <c r="A85" s="13" t="s">
        <v>66</v>
      </c>
      <c r="B85" s="27"/>
      <c r="C85" s="14"/>
      <c r="D85" s="14"/>
      <c r="E85" s="11"/>
      <c r="F85" s="26"/>
    </row>
    <row r="86" spans="1:6" ht="18.75" x14ac:dyDescent="0.3">
      <c r="A86" s="13" t="s">
        <v>67</v>
      </c>
      <c r="B86" s="27"/>
      <c r="C86" s="14"/>
      <c r="D86" s="14"/>
      <c r="E86" s="11"/>
      <c r="F86" s="26"/>
    </row>
    <row r="87" spans="1:6" ht="18.75" x14ac:dyDescent="0.3">
      <c r="A87" s="13" t="s">
        <v>68</v>
      </c>
      <c r="B87" s="27" t="s">
        <v>103</v>
      </c>
      <c r="C87" s="14" t="s">
        <v>103</v>
      </c>
      <c r="D87" s="14"/>
      <c r="E87" s="11"/>
      <c r="F87" s="26"/>
    </row>
    <row r="88" spans="1:6" ht="18.75" x14ac:dyDescent="0.3">
      <c r="A88" s="13" t="s">
        <v>69</v>
      </c>
      <c r="B88" s="27"/>
      <c r="C88" s="14"/>
      <c r="D88" s="14"/>
      <c r="E88" s="11"/>
      <c r="F88" s="26"/>
    </row>
    <row r="89" spans="1:6" ht="18.75" x14ac:dyDescent="0.3">
      <c r="A89" s="13" t="s">
        <v>88</v>
      </c>
      <c r="B89" s="27" t="s">
        <v>103</v>
      </c>
      <c r="C89" s="14"/>
      <c r="D89" s="14" t="s">
        <v>103</v>
      </c>
      <c r="E89" s="11"/>
      <c r="F89" s="26"/>
    </row>
    <row r="90" spans="1:6" ht="18.75" x14ac:dyDescent="0.3">
      <c r="A90" s="13" t="s">
        <v>65</v>
      </c>
      <c r="B90" s="27"/>
      <c r="C90" s="14"/>
      <c r="D90" s="14"/>
      <c r="E90" s="11"/>
      <c r="F90" s="26"/>
    </row>
    <row r="91" spans="1:6" ht="18.75" x14ac:dyDescent="0.3">
      <c r="A91" s="13" t="s">
        <v>71</v>
      </c>
      <c r="B91" s="27"/>
      <c r="C91" s="14"/>
      <c r="D91" s="14"/>
      <c r="E91" s="11"/>
      <c r="F91" s="26"/>
    </row>
    <row r="92" spans="1:6" ht="18.75" x14ac:dyDescent="0.3">
      <c r="A92" s="13"/>
      <c r="B92" s="10"/>
      <c r="C92" s="11"/>
      <c r="D92" s="11"/>
      <c r="E92" s="11"/>
      <c r="F92" s="26"/>
    </row>
    <row r="93" spans="1:6" ht="21" x14ac:dyDescent="0.35">
      <c r="A93" s="12" t="s">
        <v>98</v>
      </c>
      <c r="B93" s="10"/>
      <c r="C93" s="11"/>
      <c r="D93" s="11"/>
      <c r="E93" s="11"/>
      <c r="F93" s="26"/>
    </row>
    <row r="94" spans="1:6" ht="18.75" x14ac:dyDescent="0.3">
      <c r="A94" s="13" t="s">
        <v>72</v>
      </c>
      <c r="B94" s="14" t="s">
        <v>103</v>
      </c>
      <c r="C94" s="11"/>
      <c r="D94" s="11"/>
      <c r="E94" s="11"/>
      <c r="F94" s="26"/>
    </row>
    <row r="95" spans="1:6" ht="18.75" x14ac:dyDescent="0.3">
      <c r="A95" s="13" t="s">
        <v>73</v>
      </c>
      <c r="B95" s="14"/>
      <c r="C95" s="11"/>
      <c r="D95" s="11"/>
      <c r="E95" s="11"/>
      <c r="F95" s="26"/>
    </row>
    <row r="96" spans="1:6" ht="18.75" x14ac:dyDescent="0.3">
      <c r="A96" s="13" t="s">
        <v>74</v>
      </c>
      <c r="B96" s="14"/>
      <c r="C96" s="11"/>
      <c r="D96" s="11"/>
      <c r="E96" s="11"/>
      <c r="F96" s="26"/>
    </row>
    <row r="97" spans="1:6" ht="18.75" x14ac:dyDescent="0.3">
      <c r="A97" s="13"/>
      <c r="B97" s="10"/>
      <c r="C97" s="11"/>
      <c r="D97" s="11"/>
      <c r="E97" s="11"/>
      <c r="F97" s="26"/>
    </row>
    <row r="98" spans="1:6" ht="21" x14ac:dyDescent="0.35">
      <c r="A98" s="12" t="s">
        <v>97</v>
      </c>
      <c r="B98" s="10"/>
      <c r="C98" s="11"/>
      <c r="D98" s="11"/>
      <c r="E98" s="11"/>
      <c r="F98" s="26"/>
    </row>
    <row r="99" spans="1:6" ht="18.75" x14ac:dyDescent="0.3">
      <c r="A99" s="13" t="s">
        <v>72</v>
      </c>
      <c r="B99" s="14"/>
      <c r="C99" s="11"/>
      <c r="D99" s="11"/>
      <c r="E99" s="11"/>
      <c r="F99" s="26"/>
    </row>
    <row r="100" spans="1:6" ht="18.75" x14ac:dyDescent="0.3">
      <c r="A100" s="13" t="s">
        <v>73</v>
      </c>
      <c r="B100" s="14"/>
      <c r="C100" s="11"/>
      <c r="D100" s="11"/>
      <c r="E100" s="11"/>
      <c r="F100" s="26"/>
    </row>
    <row r="101" spans="1:6" ht="18.75" x14ac:dyDescent="0.3">
      <c r="A101" s="13" t="s">
        <v>74</v>
      </c>
      <c r="B101" s="14" t="s">
        <v>103</v>
      </c>
      <c r="C101" s="11"/>
      <c r="D101" s="11"/>
      <c r="E101" s="11"/>
      <c r="F101" s="26"/>
    </row>
    <row r="102" spans="1:6" ht="18.75" x14ac:dyDescent="0.3">
      <c r="A102" s="13"/>
      <c r="B102" s="10"/>
      <c r="C102" s="11"/>
      <c r="D102" s="11"/>
      <c r="E102" s="11"/>
      <c r="F102" s="26"/>
    </row>
    <row r="103" spans="1:6" ht="18.75" x14ac:dyDescent="0.3">
      <c r="A103" s="13"/>
      <c r="B103" s="10"/>
      <c r="C103" s="11"/>
      <c r="D103" s="11"/>
      <c r="E103" s="11"/>
      <c r="F103" s="26"/>
    </row>
    <row r="104" spans="1:6" ht="21" x14ac:dyDescent="0.35">
      <c r="A104" s="12" t="s">
        <v>99</v>
      </c>
      <c r="B104" s="10"/>
      <c r="C104" s="11"/>
      <c r="D104" s="11"/>
      <c r="E104" s="11"/>
      <c r="F104" s="26"/>
    </row>
    <row r="105" spans="1:6" ht="18.75" x14ac:dyDescent="0.3">
      <c r="A105" s="13" t="s">
        <v>72</v>
      </c>
      <c r="B105" s="14"/>
      <c r="C105" s="11"/>
      <c r="D105" s="11"/>
      <c r="E105" s="11"/>
      <c r="F105" s="26"/>
    </row>
    <row r="106" spans="1:6" ht="18.75" x14ac:dyDescent="0.3">
      <c r="A106" s="13" t="s">
        <v>73</v>
      </c>
      <c r="B106" s="14" t="s">
        <v>103</v>
      </c>
      <c r="C106" s="11"/>
      <c r="D106" s="11"/>
      <c r="E106" s="11"/>
      <c r="F106" s="26"/>
    </row>
    <row r="107" spans="1:6" ht="18.75" x14ac:dyDescent="0.3">
      <c r="A107" s="13" t="s">
        <v>74</v>
      </c>
      <c r="B107" s="14"/>
      <c r="C107" s="11"/>
      <c r="D107" s="11"/>
      <c r="E107" s="11"/>
      <c r="F107" s="26"/>
    </row>
    <row r="108" spans="1:6" ht="18.75" x14ac:dyDescent="0.3">
      <c r="A108" s="13"/>
      <c r="B108" s="10"/>
      <c r="C108" s="11"/>
      <c r="D108" s="11"/>
      <c r="E108" s="11"/>
      <c r="F108" s="26"/>
    </row>
    <row r="109" spans="1:6" ht="21" x14ac:dyDescent="0.35">
      <c r="A109" s="12" t="s">
        <v>102</v>
      </c>
      <c r="B109" s="10"/>
      <c r="C109" s="11"/>
      <c r="D109" s="11"/>
      <c r="E109" s="11"/>
      <c r="F109" s="26"/>
    </row>
    <row r="110" spans="1:6" ht="18.75" x14ac:dyDescent="0.3">
      <c r="A110" s="13" t="s">
        <v>89</v>
      </c>
      <c r="B110" s="14"/>
      <c r="C110" s="11"/>
      <c r="D110" s="11"/>
      <c r="E110" s="11"/>
      <c r="F110" s="26"/>
    </row>
    <row r="111" spans="1:6" ht="18.75" x14ac:dyDescent="0.3">
      <c r="A111" s="13" t="s">
        <v>75</v>
      </c>
      <c r="B111" s="14" t="s">
        <v>103</v>
      </c>
      <c r="C111" s="11"/>
      <c r="D111" s="11"/>
      <c r="E111" s="11"/>
      <c r="F111" s="26"/>
    </row>
    <row r="112" spans="1:6" ht="18.75" x14ac:dyDescent="0.3">
      <c r="A112" s="13" t="s">
        <v>76</v>
      </c>
      <c r="B112" s="14" t="s">
        <v>103</v>
      </c>
      <c r="C112" s="11"/>
      <c r="D112" s="11"/>
      <c r="E112" s="11"/>
      <c r="F112" s="26"/>
    </row>
    <row r="113" spans="1:6" ht="18.75" x14ac:dyDescent="0.3">
      <c r="A113" s="13" t="s">
        <v>77</v>
      </c>
      <c r="B113" s="14"/>
      <c r="C113" s="11"/>
      <c r="D113" s="11"/>
      <c r="E113" s="11"/>
      <c r="F113" s="26"/>
    </row>
    <row r="114" spans="1:6" ht="18.75" x14ac:dyDescent="0.3">
      <c r="A114" s="13" t="s">
        <v>78</v>
      </c>
      <c r="B114" s="14"/>
      <c r="C114" s="11"/>
      <c r="D114" s="11"/>
      <c r="E114" s="11"/>
      <c r="F114" s="26"/>
    </row>
    <row r="115" spans="1:6" ht="18.75" x14ac:dyDescent="0.3">
      <c r="A115" s="13" t="s">
        <v>79</v>
      </c>
      <c r="B115" s="15"/>
      <c r="C115" s="16"/>
      <c r="D115" s="16"/>
      <c r="E115" s="16"/>
      <c r="F115" s="2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74" fitToHeight="0" orientation="landscape" horizontalDpi="360" verticalDpi="360" r:id="rId1"/>
  <headerFooter alignWithMargins="0">
    <oddHeader>&amp;C&amp;HRegnskap for Eplehuset Oslo AS</oddHeader>
    <oddFooter>&amp;L&amp;BRegnskap&amp;RSide &amp;P av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Regnskapsanalyse</vt:lpstr>
      <vt:lpstr>Regnskapsanalyse!Print_Area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Torunn Drage Roti</dc:creator>
  <cp:lastModifiedBy>Torunn Drage Roti</cp:lastModifiedBy>
  <cp:lastPrinted>2019-09-09T07:04:59Z</cp:lastPrinted>
  <dcterms:created xsi:type="dcterms:W3CDTF">2011-11-24T13:22:02Z</dcterms:created>
  <dcterms:modified xsi:type="dcterms:W3CDTF">2019-09-09T12:13:31Z</dcterms:modified>
</cp:coreProperties>
</file>