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1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havardsegtnanthun/Downloads/"/>
    </mc:Choice>
  </mc:AlternateContent>
  <xr:revisionPtr revIDLastSave="0" documentId="13_ncr:1_{EA017B4A-D9EF-D14C-BC8C-1ADDB0DE9ED2}" xr6:coauthVersionLast="45" xr6:coauthVersionMax="45" xr10:uidLastSave="{00000000-0000-0000-0000-000000000000}"/>
  <bookViews>
    <workbookView xWindow="240" yWindow="460" windowWidth="11580" windowHeight="6540" firstSheet="2" activeTab="5" xr2:uid="{00000000-000D-0000-FFFF-FFFF00000000}"/>
  </bookViews>
  <sheets>
    <sheet name="Opp 1" sheetId="3" r:id="rId1"/>
    <sheet name="Opp 2" sheetId="6" r:id="rId2"/>
    <sheet name="Opp 3" sheetId="5" r:id="rId3"/>
    <sheet name="Opp 4" sheetId="4" r:id="rId4"/>
    <sheet name="Opp 5" sheetId="1" r:id="rId5"/>
    <sheet name="Oppg 6" sheetId="9" r:id="rId6"/>
    <sheet name="Opp 7" sheetId="7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" i="9" l="1"/>
  <c r="D7" i="9"/>
  <c r="D8" i="9"/>
  <c r="D9" i="9"/>
  <c r="D10" i="9"/>
  <c r="D11" i="9"/>
  <c r="B4" i="3" l="1"/>
  <c r="C4" i="3"/>
  <c r="D4" i="3"/>
  <c r="E4" i="3"/>
  <c r="F4" i="3"/>
  <c r="G4" i="3"/>
  <c r="B8" i="3"/>
  <c r="B9" i="3"/>
  <c r="H2" i="6"/>
  <c r="H3" i="6"/>
  <c r="B8" i="5"/>
  <c r="C8" i="5"/>
  <c r="B9" i="5"/>
  <c r="C9" i="5"/>
  <c r="B6" i="4"/>
  <c r="B7" i="4"/>
  <c r="B8" i="4"/>
  <c r="B10" i="1"/>
  <c r="B11" i="1"/>
  <c r="B12" i="1"/>
  <c r="B13" i="1"/>
  <c r="B14" i="1"/>
  <c r="B15" i="1"/>
  <c r="H18" i="1"/>
  <c r="B25" i="1" s="1"/>
  <c r="H19" i="1"/>
  <c r="B23" i="1" s="1"/>
  <c r="H20" i="1"/>
  <c r="B24" i="1" s="1"/>
  <c r="B22" i="1"/>
  <c r="H3" i="7"/>
  <c r="B14" i="7" s="1"/>
  <c r="B15" i="7" s="1"/>
  <c r="H4" i="7"/>
  <c r="C14" i="7" s="1"/>
  <c r="C15" i="7" s="1"/>
  <c r="H5" i="7"/>
  <c r="D14" i="7" s="1"/>
  <c r="D15" i="7" s="1"/>
  <c r="H6" i="7"/>
  <c r="H7" i="7"/>
  <c r="E14" i="7" s="1"/>
  <c r="E15" i="7" s="1"/>
  <c r="H8" i="7"/>
  <c r="H9" i="7"/>
  <c r="F14" i="7" s="1"/>
  <c r="F15" i="7" s="1"/>
  <c r="H10" i="7"/>
  <c r="H11" i="7"/>
  <c r="H14" i="7" s="1"/>
  <c r="H15" i="7" s="1"/>
  <c r="G14" i="7"/>
  <c r="G15" i="7" s="1"/>
  <c r="B27" i="1" l="1"/>
  <c r="B26" i="1"/>
  <c r="B7" i="3"/>
  <c r="B6" i="3"/>
  <c r="B10" i="3"/>
</calcChain>
</file>

<file path=xl/sharedStrings.xml><?xml version="1.0" encoding="utf-8"?>
<sst xmlns="http://schemas.openxmlformats.org/spreadsheetml/2006/main" count="83" uniqueCount="55">
  <si>
    <t>År</t>
  </si>
  <si>
    <t>Driftsresultat</t>
  </si>
  <si>
    <t>Avskrivninger</t>
  </si>
  <si>
    <t>Kontantstrøm</t>
  </si>
  <si>
    <t>Nåverdi (15%)</t>
  </si>
  <si>
    <t>Internrente</t>
  </si>
  <si>
    <t>Gjennomsnitt resultat</t>
  </si>
  <si>
    <t>Gjennomsnitt kapital</t>
  </si>
  <si>
    <t>ARR</t>
  </si>
  <si>
    <t>Prosjekt A</t>
  </si>
  <si>
    <t>Prosjekt B</t>
  </si>
  <si>
    <t>PB</t>
  </si>
  <si>
    <t>Prosjekt</t>
  </si>
  <si>
    <t>A</t>
  </si>
  <si>
    <t>B</t>
  </si>
  <si>
    <t>Payback</t>
  </si>
  <si>
    <t>Nåverdi</t>
  </si>
  <si>
    <t>Investeringsutgift</t>
  </si>
  <si>
    <t>Avkastningskrav</t>
  </si>
  <si>
    <t>Årlig besparelse</t>
  </si>
  <si>
    <t>Levetid (år)</t>
  </si>
  <si>
    <t>Nåverdi (12 %)</t>
  </si>
  <si>
    <t>Prosjekt C</t>
  </si>
  <si>
    <t>Payback A</t>
  </si>
  <si>
    <t>Payback B</t>
  </si>
  <si>
    <t>Payback C</t>
  </si>
  <si>
    <t>Nåverdi A</t>
  </si>
  <si>
    <t>Nåverdi B</t>
  </si>
  <si>
    <t>Nåverdi C</t>
  </si>
  <si>
    <t>Internrente A</t>
  </si>
  <si>
    <t>Internrente B</t>
  </si>
  <si>
    <t>Internrente C</t>
  </si>
  <si>
    <t>Gjennomsnitt</t>
  </si>
  <si>
    <t>ARR (1) for A</t>
  </si>
  <si>
    <t>ARR (1) for B</t>
  </si>
  <si>
    <t>ARR (1) for C</t>
  </si>
  <si>
    <t>ARR (2) for A</t>
  </si>
  <si>
    <t>ARR (2) for B</t>
  </si>
  <si>
    <t>ARR (2) for C</t>
  </si>
  <si>
    <t>C</t>
  </si>
  <si>
    <t>D</t>
  </si>
  <si>
    <t>E</t>
  </si>
  <si>
    <t>F</t>
  </si>
  <si>
    <t>G</t>
  </si>
  <si>
    <t>H</t>
  </si>
  <si>
    <t>I</t>
  </si>
  <si>
    <t>EF</t>
  </si>
  <si>
    <t>NVI</t>
  </si>
  <si>
    <t>Rangering</t>
  </si>
  <si>
    <t>Velger prosjekt 2, 1 og 4. Da her jeg 15 000 igjen av investeringsbudsjettet mitt og velger derfor 6 ettersom det er det første prosjektet nedover den sorterte liste jeg har råd til.</t>
  </si>
  <si>
    <t>Finner NÅVERDIINDEKS ved å ta Investering / nåverdi, deretter sorterer jeg fra høy til lav og plukker ut nedover til jeg har tømt budsjettet.</t>
  </si>
  <si>
    <t>Nåverdiindeks</t>
  </si>
  <si>
    <t>Investering</t>
  </si>
  <si>
    <t>Investere</t>
  </si>
  <si>
    <t>Oppg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</si>
</sst>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64" formatCode="_ * #,##0.00_ ;_ * \-#,##0.00_ ;_ * &quot;-&quot;??_ ;_ @_ "/>
    <numFmt numFmtId="165" formatCode="0.0\ %"/>
    <numFmt numFmtId="166" formatCode="_ * #,##0_ ;_ * \-#,##0_ ;_ * &quot;-&quot;??_ ;_ @_ "/>
    <numFmt numFmtId="167" formatCode="#,##0.0"/>
    <numFmt numFmtId="168" formatCode="0.0000"/>
    <numFmt numFmtId="169" formatCode="0.000"/>
    <numFmt numFmtId="170" formatCode="_-* #,##0_-;\-* #,##0_-;_-* &quot;-&quot;??_-;_-@_-"/>
  </numFmts>
  <fonts count="4" x14ac:knownFonts="1">
    <font>
      <sz val="10"/>
      <name val="Arial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</cellStyleXfs>
  <cellXfs count="80">
    <xf numFmtId="0" fontId="0" fillId="0" borderId="0" xfId="0"/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0" fillId="0" borderId="2" xfId="0" applyBorder="1"/>
    <xf numFmtId="0" fontId="0" fillId="0" borderId="3" xfId="0" applyBorder="1"/>
    <xf numFmtId="3" fontId="0" fillId="0" borderId="4" xfId="0" applyNumberFormat="1" applyBorder="1"/>
    <xf numFmtId="3" fontId="0" fillId="0" borderId="5" xfId="0" applyNumberFormat="1" applyBorder="1"/>
    <xf numFmtId="0" fontId="0" fillId="0" borderId="5" xfId="0" applyBorder="1"/>
    <xf numFmtId="0" fontId="0" fillId="2" borderId="6" xfId="0" applyFill="1" applyBorder="1"/>
    <xf numFmtId="0" fontId="0" fillId="3" borderId="1" xfId="0" applyFill="1" applyBorder="1"/>
    <xf numFmtId="3" fontId="0" fillId="3" borderId="1" xfId="0" applyNumberFormat="1" applyFill="1" applyBorder="1"/>
    <xf numFmtId="0" fontId="0" fillId="0" borderId="4" xfId="0" applyBorder="1"/>
    <xf numFmtId="0" fontId="0" fillId="0" borderId="7" xfId="0" applyBorder="1"/>
    <xf numFmtId="3" fontId="0" fillId="0" borderId="7" xfId="0" applyNumberFormat="1" applyBorder="1"/>
    <xf numFmtId="3" fontId="0" fillId="4" borderId="4" xfId="0" applyNumberFormat="1" applyFill="1" applyBorder="1"/>
    <xf numFmtId="165" fontId="0" fillId="4" borderId="7" xfId="0" applyNumberFormat="1" applyFill="1" applyBorder="1"/>
    <xf numFmtId="3" fontId="0" fillId="4" borderId="7" xfId="0" applyNumberFormat="1" applyFill="1" applyBorder="1"/>
    <xf numFmtId="166" fontId="0" fillId="4" borderId="7" xfId="2" applyNumberFormat="1" applyFont="1" applyFill="1" applyBorder="1"/>
    <xf numFmtId="165" fontId="0" fillId="4" borderId="5" xfId="1" applyNumberFormat="1" applyFont="1" applyFill="1" applyBorder="1"/>
    <xf numFmtId="0" fontId="0" fillId="5" borderId="4" xfId="0" applyFill="1" applyBorder="1"/>
    <xf numFmtId="0" fontId="0" fillId="5" borderId="7" xfId="0" applyFill="1" applyBorder="1"/>
    <xf numFmtId="0" fontId="0" fillId="5" borderId="5" xfId="0" applyFill="1" applyBorder="1"/>
    <xf numFmtId="0" fontId="0" fillId="2" borderId="1" xfId="0" applyFill="1" applyBorder="1" applyAlignment="1">
      <alignment horizontal="left"/>
    </xf>
    <xf numFmtId="0" fontId="0" fillId="5" borderId="1" xfId="0" applyFill="1" applyBorder="1" applyAlignment="1">
      <alignment horizontal="center"/>
    </xf>
    <xf numFmtId="167" fontId="0" fillId="4" borderId="4" xfId="0" applyNumberFormat="1" applyFill="1" applyBorder="1"/>
    <xf numFmtId="167" fontId="0" fillId="4" borderId="5" xfId="0" applyNumberFormat="1" applyFill="1" applyBorder="1"/>
    <xf numFmtId="165" fontId="0" fillId="4" borderId="4" xfId="0" applyNumberFormat="1" applyFill="1" applyBorder="1"/>
    <xf numFmtId="165" fontId="0" fillId="4" borderId="5" xfId="0" applyNumberFormat="1" applyFill="1" applyBorder="1"/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5" xfId="0" applyBorder="1" applyAlignment="1">
      <alignment horizontal="center"/>
    </xf>
    <xf numFmtId="3" fontId="0" fillId="4" borderId="5" xfId="0" applyNumberFormat="1" applyFill="1" applyBorder="1"/>
    <xf numFmtId="0" fontId="0" fillId="2" borderId="4" xfId="0" applyFill="1" applyBorder="1"/>
    <xf numFmtId="0" fontId="0" fillId="4" borderId="7" xfId="0" applyFill="1" applyBorder="1"/>
    <xf numFmtId="9" fontId="0" fillId="4" borderId="5" xfId="0" applyNumberFormat="1" applyFill="1" applyBorder="1"/>
    <xf numFmtId="0" fontId="0" fillId="4" borderId="4" xfId="0" applyFill="1" applyBorder="1"/>
    <xf numFmtId="2" fontId="0" fillId="4" borderId="7" xfId="0" applyNumberFormat="1" applyFill="1" applyBorder="1"/>
    <xf numFmtId="0" fontId="0" fillId="2" borderId="8" xfId="0" applyFill="1" applyBorder="1" applyAlignment="1">
      <alignment horizontal="center"/>
    </xf>
    <xf numFmtId="9" fontId="0" fillId="4" borderId="9" xfId="1" applyFont="1" applyFill="1" applyBorder="1"/>
    <xf numFmtId="169" fontId="0" fillId="4" borderId="10" xfId="1" applyNumberFormat="1" applyFont="1" applyFill="1" applyBorder="1"/>
    <xf numFmtId="166" fontId="0" fillId="4" borderId="10" xfId="2" applyNumberFormat="1" applyFont="1" applyFill="1" applyBorder="1"/>
    <xf numFmtId="9" fontId="0" fillId="4" borderId="10" xfId="0" applyNumberFormat="1" applyFill="1" applyBorder="1"/>
    <xf numFmtId="9" fontId="0" fillId="4" borderId="11" xfId="0" applyNumberFormat="1" applyFill="1" applyBorder="1"/>
    <xf numFmtId="3" fontId="0" fillId="0" borderId="2" xfId="0" applyNumberFormat="1" applyBorder="1"/>
    <xf numFmtId="166" fontId="0" fillId="0" borderId="4" xfId="2" applyNumberFormat="1" applyFont="1" applyBorder="1"/>
    <xf numFmtId="3" fontId="0" fillId="0" borderId="12" xfId="0" applyNumberFormat="1" applyBorder="1"/>
    <xf numFmtId="166" fontId="0" fillId="0" borderId="7" xfId="2" applyNumberFormat="1" applyFont="1" applyBorder="1"/>
    <xf numFmtId="3" fontId="0" fillId="0" borderId="3" xfId="0" applyNumberFormat="1" applyBorder="1"/>
    <xf numFmtId="166" fontId="0" fillId="0" borderId="5" xfId="2" applyNumberFormat="1" applyFont="1" applyBorder="1"/>
    <xf numFmtId="9" fontId="0" fillId="4" borderId="4" xfId="1" applyFont="1" applyFill="1" applyBorder="1"/>
    <xf numFmtId="9" fontId="0" fillId="4" borderId="7" xfId="1" applyFont="1" applyFill="1" applyBorder="1"/>
    <xf numFmtId="9" fontId="0" fillId="4" borderId="5" xfId="1" applyFont="1" applyFill="1" applyBorder="1"/>
    <xf numFmtId="0" fontId="0" fillId="3" borderId="1" xfId="0" applyFill="1" applyBorder="1" applyAlignment="1">
      <alignment horizontal="center"/>
    </xf>
    <xf numFmtId="0" fontId="0" fillId="3" borderId="4" xfId="0" applyFill="1" applyBorder="1"/>
    <xf numFmtId="0" fontId="0" fillId="4" borderId="7" xfId="0" applyFill="1" applyBorder="1" applyAlignment="1">
      <alignment horizontal="center"/>
    </xf>
    <xf numFmtId="166" fontId="0" fillId="3" borderId="7" xfId="2" applyNumberFormat="1" applyFont="1" applyFill="1" applyBorder="1"/>
    <xf numFmtId="0" fontId="0" fillId="4" borderId="5" xfId="0" applyFill="1" applyBorder="1" applyAlignment="1">
      <alignment horizontal="center"/>
    </xf>
    <xf numFmtId="0" fontId="0" fillId="4" borderId="5" xfId="0" applyFill="1" applyBorder="1"/>
    <xf numFmtId="166" fontId="0" fillId="3" borderId="5" xfId="2" applyNumberFormat="1" applyFont="1" applyFill="1" applyBorder="1"/>
    <xf numFmtId="0" fontId="0" fillId="5" borderId="4" xfId="0" applyFill="1" applyBorder="1" applyAlignment="1">
      <alignment horizontal="left"/>
    </xf>
    <xf numFmtId="166" fontId="0" fillId="4" borderId="4" xfId="0" applyNumberFormat="1" applyFill="1" applyBorder="1"/>
    <xf numFmtId="0" fontId="0" fillId="5" borderId="7" xfId="0" applyFill="1" applyBorder="1" applyAlignment="1">
      <alignment horizontal="left"/>
    </xf>
    <xf numFmtId="168" fontId="0" fillId="4" borderId="7" xfId="0" applyNumberFormat="1" applyFill="1" applyBorder="1"/>
    <xf numFmtId="0" fontId="0" fillId="5" borderId="5" xfId="0" applyFill="1" applyBorder="1" applyAlignment="1">
      <alignment horizontal="left"/>
    </xf>
    <xf numFmtId="0" fontId="2" fillId="0" borderId="0" xfId="3"/>
    <xf numFmtId="0" fontId="2" fillId="0" borderId="0" xfId="3" applyAlignment="1">
      <alignment horizontal="center"/>
    </xf>
    <xf numFmtId="2" fontId="2" fillId="0" borderId="5" xfId="3" applyNumberFormat="1" applyBorder="1" applyAlignment="1">
      <alignment horizontal="center"/>
    </xf>
    <xf numFmtId="170" fontId="0" fillId="0" borderId="11" xfId="4" applyNumberFormat="1" applyFont="1" applyBorder="1"/>
    <xf numFmtId="170" fontId="0" fillId="0" borderId="5" xfId="4" applyNumberFormat="1" applyFont="1" applyBorder="1"/>
    <xf numFmtId="0" fontId="2" fillId="0" borderId="5" xfId="3" applyBorder="1" applyAlignment="1">
      <alignment horizontal="center"/>
    </xf>
    <xf numFmtId="0" fontId="2" fillId="0" borderId="7" xfId="3" applyBorder="1" applyAlignment="1">
      <alignment horizontal="center"/>
    </xf>
    <xf numFmtId="170" fontId="0" fillId="0" borderId="10" xfId="4" applyNumberFormat="1" applyFont="1" applyBorder="1"/>
    <xf numFmtId="170" fontId="0" fillId="0" borderId="7" xfId="4" applyNumberFormat="1" applyFont="1" applyBorder="1"/>
    <xf numFmtId="0" fontId="2" fillId="6" borderId="0" xfId="3" applyFill="1"/>
    <xf numFmtId="0" fontId="3" fillId="0" borderId="0" xfId="3" applyFont="1" applyAlignment="1">
      <alignment horizontal="center"/>
    </xf>
    <xf numFmtId="0" fontId="3" fillId="0" borderId="1" xfId="3" applyFont="1" applyBorder="1" applyAlignment="1">
      <alignment horizontal="center"/>
    </xf>
    <xf numFmtId="0" fontId="3" fillId="0" borderId="8" xfId="3" applyFont="1" applyBorder="1"/>
    <xf numFmtId="0" fontId="3" fillId="0" borderId="1" xfId="3" applyFont="1" applyBorder="1"/>
    <xf numFmtId="3" fontId="2" fillId="0" borderId="0" xfId="3" applyNumberFormat="1"/>
    <xf numFmtId="0" fontId="3" fillId="0" borderId="0" xfId="3" applyFont="1"/>
  </cellXfs>
  <cellStyles count="5">
    <cellStyle name="Komma" xfId="2" builtinId="3"/>
    <cellStyle name="Komma 2" xfId="4" xr:uid="{641DE1F0-EF2B-8845-87DB-67209EE57916}"/>
    <cellStyle name="Normal" xfId="0" builtinId="0"/>
    <cellStyle name="Normal 2" xfId="3" xr:uid="{CF3A193B-7D7E-664A-A6F4-AEE18C767A7D}"/>
    <cellStyle name="Pros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0"/>
  <sheetViews>
    <sheetView workbookViewId="0">
      <selection activeCell="F13" sqref="F13"/>
    </sheetView>
  </sheetViews>
  <sheetFormatPr baseColWidth="10" defaultColWidth="8.83203125" defaultRowHeight="13" x14ac:dyDescent="0.15"/>
  <cols>
    <col min="1" max="1" width="18.83203125" bestFit="1" customWidth="1"/>
    <col min="2" max="256" width="11.5" customWidth="1"/>
  </cols>
  <sheetData>
    <row r="1" spans="1:7" x14ac:dyDescent="0.15">
      <c r="A1" s="8" t="s">
        <v>0</v>
      </c>
      <c r="B1" s="2">
        <v>0</v>
      </c>
      <c r="C1" s="2">
        <v>1</v>
      </c>
      <c r="D1" s="2">
        <v>2</v>
      </c>
      <c r="E1" s="2">
        <v>3</v>
      </c>
      <c r="F1" s="2">
        <v>4</v>
      </c>
      <c r="G1" s="2">
        <v>5</v>
      </c>
    </row>
    <row r="2" spans="1:7" x14ac:dyDescent="0.15">
      <c r="A2" s="3" t="s">
        <v>1</v>
      </c>
      <c r="B2" s="5">
        <v>-75000</v>
      </c>
      <c r="C2" s="5">
        <v>30000</v>
      </c>
      <c r="D2" s="5">
        <v>30000</v>
      </c>
      <c r="E2" s="5">
        <v>20000</v>
      </c>
      <c r="F2" s="5">
        <v>-10000</v>
      </c>
      <c r="G2" s="5">
        <v>-10000</v>
      </c>
    </row>
    <row r="3" spans="1:7" x14ac:dyDescent="0.15">
      <c r="A3" s="4" t="s">
        <v>2</v>
      </c>
      <c r="B3" s="7"/>
      <c r="C3" s="6">
        <v>15000</v>
      </c>
      <c r="D3" s="6">
        <v>15000</v>
      </c>
      <c r="E3" s="6">
        <v>15000</v>
      </c>
      <c r="F3" s="6">
        <v>15000</v>
      </c>
      <c r="G3" s="6">
        <v>15000</v>
      </c>
    </row>
    <row r="4" spans="1:7" x14ac:dyDescent="0.15">
      <c r="A4" s="9" t="s">
        <v>3</v>
      </c>
      <c r="B4" s="10">
        <f t="shared" ref="B4:G4" si="0">SUM(B2:B3)</f>
        <v>-75000</v>
      </c>
      <c r="C4" s="10">
        <f t="shared" si="0"/>
        <v>45000</v>
      </c>
      <c r="D4" s="10">
        <f t="shared" si="0"/>
        <v>45000</v>
      </c>
      <c r="E4" s="10">
        <f t="shared" si="0"/>
        <v>35000</v>
      </c>
      <c r="F4" s="10">
        <f t="shared" si="0"/>
        <v>5000</v>
      </c>
      <c r="G4" s="10">
        <f t="shared" si="0"/>
        <v>5000</v>
      </c>
    </row>
    <row r="6" spans="1:7" x14ac:dyDescent="0.15">
      <c r="A6" s="19" t="s">
        <v>4</v>
      </c>
      <c r="B6" s="14">
        <f>B4+NPV(15 %,C4:G4)</f>
        <v>26514.617850540308</v>
      </c>
    </row>
    <row r="7" spans="1:7" x14ac:dyDescent="0.15">
      <c r="A7" s="20" t="s">
        <v>5</v>
      </c>
      <c r="B7" s="15">
        <f>IRR(B4:G4)</f>
        <v>0.3487265031460709</v>
      </c>
    </row>
    <row r="8" spans="1:7" x14ac:dyDescent="0.15">
      <c r="A8" s="20" t="s">
        <v>6</v>
      </c>
      <c r="B8" s="16">
        <f>AVERAGE(C2:G2)</f>
        <v>12000</v>
      </c>
    </row>
    <row r="9" spans="1:7" x14ac:dyDescent="0.15">
      <c r="A9" s="20" t="s">
        <v>7</v>
      </c>
      <c r="B9" s="17">
        <f>-B2/2</f>
        <v>37500</v>
      </c>
    </row>
    <row r="10" spans="1:7" x14ac:dyDescent="0.15">
      <c r="A10" s="21" t="s">
        <v>8</v>
      </c>
      <c r="B10" s="18">
        <f>B8/B9</f>
        <v>0.32</v>
      </c>
    </row>
  </sheetData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3"/>
  <sheetViews>
    <sheetView workbookViewId="0">
      <selection activeCell="E38" sqref="E38"/>
    </sheetView>
  </sheetViews>
  <sheetFormatPr baseColWidth="10" defaultColWidth="8.83203125" defaultRowHeight="13" x14ac:dyDescent="0.15"/>
  <cols>
    <col min="1" max="256" width="11.5" customWidth="1"/>
  </cols>
  <sheetData>
    <row r="1" spans="1:8" x14ac:dyDescent="0.15">
      <c r="A1" s="22" t="s">
        <v>0</v>
      </c>
      <c r="B1" s="2">
        <v>0</v>
      </c>
      <c r="C1" s="2">
        <v>1</v>
      </c>
      <c r="D1" s="2">
        <v>2</v>
      </c>
      <c r="E1" s="2">
        <v>3</v>
      </c>
      <c r="F1" s="2">
        <v>4</v>
      </c>
      <c r="G1" s="23" t="s">
        <v>11</v>
      </c>
      <c r="H1" s="23" t="s">
        <v>5</v>
      </c>
    </row>
    <row r="2" spans="1:8" x14ac:dyDescent="0.15">
      <c r="A2" s="11" t="s">
        <v>9</v>
      </c>
      <c r="B2" s="5">
        <v>-4200000</v>
      </c>
      <c r="C2" s="5">
        <v>1700000</v>
      </c>
      <c r="D2" s="5">
        <v>1700000</v>
      </c>
      <c r="E2" s="5">
        <v>1700000</v>
      </c>
      <c r="F2" s="11"/>
      <c r="G2" s="24">
        <v>2.5</v>
      </c>
      <c r="H2" s="26">
        <f>IRR(B2:E2)</f>
        <v>0.10373547857116039</v>
      </c>
    </row>
    <row r="3" spans="1:8" x14ac:dyDescent="0.15">
      <c r="A3" s="7" t="s">
        <v>10</v>
      </c>
      <c r="B3" s="6">
        <v>-4200000</v>
      </c>
      <c r="C3" s="6">
        <v>1700000</v>
      </c>
      <c r="D3" s="6">
        <v>1700000</v>
      </c>
      <c r="E3" s="6">
        <v>1700000</v>
      </c>
      <c r="F3" s="6">
        <v>1700000</v>
      </c>
      <c r="G3" s="25">
        <v>2.5</v>
      </c>
      <c r="H3" s="27">
        <f>IRR(B3:F3)</f>
        <v>0.2250424636807884</v>
      </c>
    </row>
  </sheetData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9"/>
  <sheetViews>
    <sheetView workbookViewId="0">
      <selection activeCell="H6" sqref="H6"/>
    </sheetView>
  </sheetViews>
  <sheetFormatPr baseColWidth="10" defaultColWidth="8.83203125" defaultRowHeight="13" x14ac:dyDescent="0.15"/>
  <cols>
    <col min="1" max="256" width="11.5" customWidth="1"/>
  </cols>
  <sheetData>
    <row r="1" spans="1:3" x14ac:dyDescent="0.15">
      <c r="A1" s="2" t="s">
        <v>12</v>
      </c>
      <c r="B1" s="2" t="s">
        <v>13</v>
      </c>
      <c r="C1" s="2" t="s">
        <v>14</v>
      </c>
    </row>
    <row r="2" spans="1:3" x14ac:dyDescent="0.15">
      <c r="A2" s="28">
        <v>0</v>
      </c>
      <c r="B2" s="5">
        <v>-180000</v>
      </c>
      <c r="C2" s="5">
        <v>-400000</v>
      </c>
    </row>
    <row r="3" spans="1:3" x14ac:dyDescent="0.15">
      <c r="A3" s="29">
        <v>1</v>
      </c>
      <c r="B3" s="13">
        <v>55000</v>
      </c>
      <c r="C3" s="13">
        <v>122000</v>
      </c>
    </row>
    <row r="4" spans="1:3" x14ac:dyDescent="0.15">
      <c r="A4" s="29">
        <v>2</v>
      </c>
      <c r="B4" s="13">
        <v>60000</v>
      </c>
      <c r="C4" s="13">
        <v>133000</v>
      </c>
    </row>
    <row r="5" spans="1:3" x14ac:dyDescent="0.15">
      <c r="A5" s="29">
        <v>3</v>
      </c>
      <c r="B5" s="13">
        <v>40000</v>
      </c>
      <c r="C5" s="13">
        <v>96000</v>
      </c>
    </row>
    <row r="6" spans="1:3" x14ac:dyDescent="0.15">
      <c r="A6" s="30">
        <v>4</v>
      </c>
      <c r="B6" s="6">
        <v>89000</v>
      </c>
      <c r="C6" s="6">
        <v>170000</v>
      </c>
    </row>
    <row r="7" spans="1:3" x14ac:dyDescent="0.15">
      <c r="A7" s="19" t="s">
        <v>15</v>
      </c>
      <c r="B7" s="24">
        <v>3.3</v>
      </c>
      <c r="C7" s="24">
        <v>3.3</v>
      </c>
    </row>
    <row r="8" spans="1:3" x14ac:dyDescent="0.15">
      <c r="A8" s="20" t="s">
        <v>5</v>
      </c>
      <c r="B8" s="15">
        <f>IRR(B2:B6)</f>
        <v>0.12487967989317084</v>
      </c>
      <c r="C8" s="15">
        <f>IRR(C2:C6)</f>
        <v>0.11003871793220243</v>
      </c>
    </row>
    <row r="9" spans="1:3" x14ac:dyDescent="0.15">
      <c r="A9" s="21" t="s">
        <v>16</v>
      </c>
      <c r="B9" s="31">
        <f>B2+NPV(8%,B3:B6)</f>
        <v>19537.201683724066</v>
      </c>
      <c r="C9" s="31">
        <f>C2+NPV(8%,C3:C6)</f>
        <v>28151.996176433517</v>
      </c>
    </row>
  </sheetData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8"/>
  <sheetViews>
    <sheetView workbookViewId="0">
      <selection activeCell="A10" sqref="A10"/>
    </sheetView>
  </sheetViews>
  <sheetFormatPr baseColWidth="10" defaultColWidth="8.83203125" defaultRowHeight="13" x14ac:dyDescent="0.15"/>
  <cols>
    <col min="1" max="1" width="14.6640625" bestFit="1" customWidth="1"/>
    <col min="2" max="2" width="14.5" bestFit="1" customWidth="1"/>
    <col min="3" max="256" width="11.5" customWidth="1"/>
  </cols>
  <sheetData>
    <row r="1" spans="1:2" x14ac:dyDescent="0.15">
      <c r="A1" s="19" t="s">
        <v>17</v>
      </c>
      <c r="B1" s="14">
        <v>-4750000</v>
      </c>
    </row>
    <row r="2" spans="1:2" x14ac:dyDescent="0.15">
      <c r="A2" s="20" t="s">
        <v>19</v>
      </c>
      <c r="B2" s="16">
        <v>920000</v>
      </c>
    </row>
    <row r="3" spans="1:2" x14ac:dyDescent="0.15">
      <c r="A3" s="20" t="s">
        <v>20</v>
      </c>
      <c r="B3" s="33">
        <v>8</v>
      </c>
    </row>
    <row r="4" spans="1:2" x14ac:dyDescent="0.15">
      <c r="A4" s="21" t="s">
        <v>18</v>
      </c>
      <c r="B4" s="34">
        <v>0.12</v>
      </c>
    </row>
    <row r="5" spans="1:2" x14ac:dyDescent="0.15">
      <c r="A5" s="19"/>
      <c r="B5" s="35"/>
    </row>
    <row r="6" spans="1:2" x14ac:dyDescent="0.15">
      <c r="A6" s="20" t="s">
        <v>15</v>
      </c>
      <c r="B6" s="36">
        <f>-B1/B2</f>
        <v>5.1630434782608692</v>
      </c>
    </row>
    <row r="7" spans="1:2" x14ac:dyDescent="0.15">
      <c r="A7" s="20" t="s">
        <v>21</v>
      </c>
      <c r="B7" s="17">
        <f>PV(B4,B3,-B2)+B1</f>
        <v>-179771.41450849641</v>
      </c>
    </row>
    <row r="8" spans="1:2" x14ac:dyDescent="0.15">
      <c r="A8" s="21" t="s">
        <v>5</v>
      </c>
      <c r="B8" s="27">
        <f>RATE(B3,B2,B1)</f>
        <v>0.10908037463916101</v>
      </c>
    </row>
  </sheetData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27"/>
  <sheetViews>
    <sheetView workbookViewId="0">
      <selection activeCell="E10" sqref="E10"/>
    </sheetView>
  </sheetViews>
  <sheetFormatPr baseColWidth="10" defaultColWidth="8.83203125" defaultRowHeight="13" x14ac:dyDescent="0.15"/>
  <cols>
    <col min="1" max="1" width="14.33203125" bestFit="1" customWidth="1"/>
    <col min="2" max="256" width="11.5" customWidth="1"/>
  </cols>
  <sheetData>
    <row r="1" spans="1:7" x14ac:dyDescent="0.15">
      <c r="A1" s="1" t="s">
        <v>0</v>
      </c>
      <c r="B1" s="37">
        <v>0</v>
      </c>
      <c r="C1" s="2">
        <v>1</v>
      </c>
      <c r="D1" s="2">
        <v>2</v>
      </c>
      <c r="E1" s="2">
        <v>3</v>
      </c>
      <c r="F1" s="2">
        <v>4</v>
      </c>
      <c r="G1" s="2">
        <v>5</v>
      </c>
    </row>
    <row r="2" spans="1:7" x14ac:dyDescent="0.15">
      <c r="A2" s="12" t="s">
        <v>9</v>
      </c>
      <c r="B2" s="5">
        <v>-100000</v>
      </c>
      <c r="C2" s="5">
        <v>40000</v>
      </c>
      <c r="D2" s="5">
        <v>50000</v>
      </c>
      <c r="E2" s="5">
        <v>50000</v>
      </c>
      <c r="F2" s="5">
        <v>50000</v>
      </c>
      <c r="G2" s="5">
        <v>60000</v>
      </c>
    </row>
    <row r="3" spans="1:7" x14ac:dyDescent="0.15">
      <c r="A3" s="12" t="s">
        <v>10</v>
      </c>
      <c r="B3" s="13">
        <v>-100000</v>
      </c>
      <c r="C3" s="13">
        <v>60000</v>
      </c>
      <c r="D3" s="13">
        <v>25000</v>
      </c>
      <c r="E3" s="13">
        <v>40000</v>
      </c>
      <c r="F3" s="13">
        <v>60000</v>
      </c>
      <c r="G3" s="13">
        <v>70000</v>
      </c>
    </row>
    <row r="4" spans="1:7" x14ac:dyDescent="0.15">
      <c r="A4" s="7" t="s">
        <v>22</v>
      </c>
      <c r="B4" s="6">
        <v>-100000</v>
      </c>
      <c r="C4" s="6">
        <v>30000</v>
      </c>
      <c r="D4" s="6">
        <v>40000</v>
      </c>
      <c r="E4" s="6">
        <v>50000</v>
      </c>
      <c r="F4" s="6">
        <v>65000</v>
      </c>
      <c r="G4" s="6">
        <v>80000</v>
      </c>
    </row>
    <row r="6" spans="1:7" x14ac:dyDescent="0.15">
      <c r="A6" s="19" t="s">
        <v>18</v>
      </c>
      <c r="B6" s="38">
        <v>0.24</v>
      </c>
    </row>
    <row r="7" spans="1:7" x14ac:dyDescent="0.15">
      <c r="A7" s="20" t="s">
        <v>23</v>
      </c>
      <c r="B7" s="39">
        <v>2.2000000000000002</v>
      </c>
    </row>
    <row r="8" spans="1:7" x14ac:dyDescent="0.15">
      <c r="A8" s="20" t="s">
        <v>24</v>
      </c>
      <c r="B8" s="39">
        <v>2.375</v>
      </c>
    </row>
    <row r="9" spans="1:7" x14ac:dyDescent="0.15">
      <c r="A9" s="20" t="s">
        <v>25</v>
      </c>
      <c r="B9" s="39">
        <v>2.6</v>
      </c>
    </row>
    <row r="10" spans="1:7" x14ac:dyDescent="0.15">
      <c r="A10" s="20" t="s">
        <v>26</v>
      </c>
      <c r="B10" s="40">
        <f>B2+NPV($B$6,C2:G2)</f>
        <v>32615.782074711198</v>
      </c>
    </row>
    <row r="11" spans="1:7" x14ac:dyDescent="0.15">
      <c r="A11" s="20" t="s">
        <v>27</v>
      </c>
      <c r="B11" s="40">
        <f>B3+NPV($B$6,C3:G3)</f>
        <v>34881.650000728288</v>
      </c>
    </row>
    <row r="12" spans="1:7" x14ac:dyDescent="0.15">
      <c r="A12" s="20" t="s">
        <v>28</v>
      </c>
      <c r="B12" s="40">
        <f>B4+NPV($B$6,C4:G4)</f>
        <v>31214.382675895642</v>
      </c>
    </row>
    <row r="13" spans="1:7" x14ac:dyDescent="0.15">
      <c r="A13" s="20" t="s">
        <v>29</v>
      </c>
      <c r="B13" s="41">
        <f>IRR(B2:G2)</f>
        <v>0.3802208934924034</v>
      </c>
    </row>
    <row r="14" spans="1:7" x14ac:dyDescent="0.15">
      <c r="A14" s="20" t="s">
        <v>30</v>
      </c>
      <c r="B14" s="41">
        <f>IRR(B3:G3)</f>
        <v>0.39319889136260877</v>
      </c>
    </row>
    <row r="15" spans="1:7" x14ac:dyDescent="0.15">
      <c r="A15" s="21" t="s">
        <v>31</v>
      </c>
      <c r="B15" s="42">
        <f>IRR(B4:G4)</f>
        <v>0.35885108029901924</v>
      </c>
    </row>
    <row r="17" spans="1:8" x14ac:dyDescent="0.15">
      <c r="A17" s="1" t="s">
        <v>0</v>
      </c>
      <c r="B17" s="37">
        <v>0</v>
      </c>
      <c r="C17" s="2">
        <v>1</v>
      </c>
      <c r="D17" s="2">
        <v>2</v>
      </c>
      <c r="E17" s="2">
        <v>3</v>
      </c>
      <c r="F17" s="2">
        <v>4</v>
      </c>
      <c r="G17" s="2">
        <v>5</v>
      </c>
      <c r="H17" s="32" t="s">
        <v>32</v>
      </c>
    </row>
    <row r="18" spans="1:8" x14ac:dyDescent="0.15">
      <c r="A18" s="12" t="s">
        <v>9</v>
      </c>
      <c r="B18" s="5">
        <v>-100000</v>
      </c>
      <c r="C18" s="5">
        <v>20000</v>
      </c>
      <c r="D18" s="5">
        <v>30000</v>
      </c>
      <c r="E18" s="5">
        <v>30000</v>
      </c>
      <c r="F18" s="5">
        <v>30000</v>
      </c>
      <c r="G18" s="43">
        <v>40000</v>
      </c>
      <c r="H18" s="44">
        <f>AVERAGE(C18:G18)</f>
        <v>30000</v>
      </c>
    </row>
    <row r="19" spans="1:8" x14ac:dyDescent="0.15">
      <c r="A19" s="12" t="s">
        <v>10</v>
      </c>
      <c r="B19" s="13">
        <v>-100000</v>
      </c>
      <c r="C19" s="13">
        <v>40000</v>
      </c>
      <c r="D19" s="13">
        <v>5000</v>
      </c>
      <c r="E19" s="13">
        <v>20000</v>
      </c>
      <c r="F19" s="13">
        <v>40000</v>
      </c>
      <c r="G19" s="45">
        <v>50000</v>
      </c>
      <c r="H19" s="46">
        <f>AVERAGE(C19:G19)</f>
        <v>31000</v>
      </c>
    </row>
    <row r="20" spans="1:8" x14ac:dyDescent="0.15">
      <c r="A20" s="7" t="s">
        <v>22</v>
      </c>
      <c r="B20" s="6">
        <v>-100000</v>
      </c>
      <c r="C20" s="6">
        <v>10000</v>
      </c>
      <c r="D20" s="6">
        <v>20000</v>
      </c>
      <c r="E20" s="6">
        <v>30000</v>
      </c>
      <c r="F20" s="6">
        <v>45000</v>
      </c>
      <c r="G20" s="47">
        <v>60000</v>
      </c>
      <c r="H20" s="48">
        <f>AVERAGE(C20:G20)</f>
        <v>33000</v>
      </c>
    </row>
    <row r="22" spans="1:8" x14ac:dyDescent="0.15">
      <c r="A22" s="19" t="s">
        <v>33</v>
      </c>
      <c r="B22" s="49">
        <f>-H18/B18</f>
        <v>0.3</v>
      </c>
    </row>
    <row r="23" spans="1:8" x14ac:dyDescent="0.15">
      <c r="A23" s="20" t="s">
        <v>34</v>
      </c>
      <c r="B23" s="50">
        <f>-H19/B19</f>
        <v>0.31</v>
      </c>
    </row>
    <row r="24" spans="1:8" x14ac:dyDescent="0.15">
      <c r="A24" s="20" t="s">
        <v>35</v>
      </c>
      <c r="B24" s="50">
        <f>-H20/B20</f>
        <v>0.33</v>
      </c>
    </row>
    <row r="25" spans="1:8" x14ac:dyDescent="0.15">
      <c r="A25" s="20" t="s">
        <v>36</v>
      </c>
      <c r="B25" s="50">
        <f>-H18/(B18/2)</f>
        <v>0.6</v>
      </c>
    </row>
    <row r="26" spans="1:8" x14ac:dyDescent="0.15">
      <c r="A26" s="20" t="s">
        <v>37</v>
      </c>
      <c r="B26" s="50">
        <f>-H19/(B19/2)</f>
        <v>0.62</v>
      </c>
    </row>
    <row r="27" spans="1:8" x14ac:dyDescent="0.15">
      <c r="A27" s="21" t="s">
        <v>38</v>
      </c>
      <c r="B27" s="51">
        <f>-H20/(B20/2)</f>
        <v>0.66</v>
      </c>
    </row>
  </sheetData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A3C0F5-FCD2-3542-857C-DBD91C3AF92B}">
  <dimension ref="A1:P13"/>
  <sheetViews>
    <sheetView tabSelected="1" workbookViewId="0">
      <selection activeCell="F3" sqref="F3"/>
    </sheetView>
  </sheetViews>
  <sheetFormatPr baseColWidth="10" defaultRowHeight="15" x14ac:dyDescent="0.2"/>
  <cols>
    <col min="1" max="3" width="10.83203125" style="64"/>
    <col min="4" max="6" width="13.83203125" style="64" bestFit="1" customWidth="1"/>
    <col min="7" max="16384" width="10.83203125" style="64"/>
  </cols>
  <sheetData>
    <row r="1" spans="1:16" x14ac:dyDescent="0.2">
      <c r="A1" s="79" t="s">
        <v>54</v>
      </c>
    </row>
    <row r="3" spans="1:16" x14ac:dyDescent="0.2">
      <c r="A3" s="64" t="s">
        <v>53</v>
      </c>
      <c r="B3" s="78">
        <v>100000</v>
      </c>
    </row>
    <row r="5" spans="1:16" x14ac:dyDescent="0.2">
      <c r="A5" s="77" t="s">
        <v>12</v>
      </c>
      <c r="B5" s="77" t="s">
        <v>52</v>
      </c>
      <c r="C5" s="76" t="s">
        <v>16</v>
      </c>
      <c r="D5" s="75" t="s">
        <v>51</v>
      </c>
      <c r="E5" s="74"/>
      <c r="F5" s="73" t="s">
        <v>50</v>
      </c>
      <c r="G5" s="73"/>
      <c r="H5" s="73"/>
      <c r="I5" s="73"/>
      <c r="J5" s="73"/>
      <c r="K5" s="73"/>
      <c r="L5" s="73"/>
      <c r="M5" s="73"/>
      <c r="N5" s="73"/>
      <c r="O5" s="73"/>
      <c r="P5" s="73"/>
    </row>
    <row r="6" spans="1:16" x14ac:dyDescent="0.2">
      <c r="A6" s="70">
        <v>2</v>
      </c>
      <c r="B6" s="72">
        <v>-5000</v>
      </c>
      <c r="C6" s="71">
        <v>5000</v>
      </c>
      <c r="D6" s="70">
        <f>-(C6/B6)</f>
        <v>1</v>
      </c>
      <c r="E6" s="65"/>
    </row>
    <row r="7" spans="1:16" x14ac:dyDescent="0.2">
      <c r="A7" s="70">
        <v>1</v>
      </c>
      <c r="B7" s="72">
        <v>-10000</v>
      </c>
      <c r="C7" s="71">
        <v>5000</v>
      </c>
      <c r="D7" s="70">
        <f>-(C7/B7)</f>
        <v>0.5</v>
      </c>
      <c r="E7" s="65"/>
    </row>
    <row r="8" spans="1:16" x14ac:dyDescent="0.2">
      <c r="A8" s="70">
        <v>4</v>
      </c>
      <c r="B8" s="72">
        <v>-60000</v>
      </c>
      <c r="C8" s="71">
        <v>15000</v>
      </c>
      <c r="D8" s="70">
        <f>-(C8/B8)</f>
        <v>0.25</v>
      </c>
      <c r="E8" s="65"/>
    </row>
    <row r="9" spans="1:16" x14ac:dyDescent="0.2">
      <c r="A9" s="70">
        <v>5</v>
      </c>
      <c r="B9" s="72">
        <v>-75000</v>
      </c>
      <c r="C9" s="71">
        <v>15000</v>
      </c>
      <c r="D9" s="70">
        <f>-(C9/B9)</f>
        <v>0.2</v>
      </c>
      <c r="E9" s="65"/>
    </row>
    <row r="10" spans="1:16" x14ac:dyDescent="0.2">
      <c r="A10" s="70">
        <v>6</v>
      </c>
      <c r="B10" s="72">
        <v>-15000</v>
      </c>
      <c r="C10" s="71">
        <v>3000</v>
      </c>
      <c r="D10" s="70">
        <f>-(C10/B10)</f>
        <v>0.2</v>
      </c>
      <c r="E10" s="65"/>
    </row>
    <row r="11" spans="1:16" x14ac:dyDescent="0.2">
      <c r="A11" s="69">
        <v>3</v>
      </c>
      <c r="B11" s="68">
        <v>-90000</v>
      </c>
      <c r="C11" s="67">
        <v>10000</v>
      </c>
      <c r="D11" s="66">
        <f>-(C11/B11)</f>
        <v>0.1111111111111111</v>
      </c>
      <c r="E11" s="65"/>
    </row>
    <row r="13" spans="1:16" x14ac:dyDescent="0.2">
      <c r="A13" s="64" t="s">
        <v>49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16"/>
  <sheetViews>
    <sheetView workbookViewId="0">
      <selection activeCell="H42" sqref="H42"/>
    </sheetView>
  </sheetViews>
  <sheetFormatPr baseColWidth="10" defaultColWidth="8.83203125" defaultRowHeight="13" x14ac:dyDescent="0.15"/>
  <cols>
    <col min="1" max="256" width="11.5" customWidth="1"/>
  </cols>
  <sheetData>
    <row r="1" spans="1:8" x14ac:dyDescent="0.15">
      <c r="A1" s="2" t="s">
        <v>0</v>
      </c>
      <c r="B1" s="2">
        <v>0</v>
      </c>
      <c r="C1" s="2">
        <v>1</v>
      </c>
      <c r="D1" s="2">
        <v>2</v>
      </c>
      <c r="E1" s="2">
        <v>3</v>
      </c>
      <c r="F1" s="2">
        <v>4</v>
      </c>
      <c r="G1" s="2">
        <v>5</v>
      </c>
      <c r="H1" s="52" t="s">
        <v>16</v>
      </c>
    </row>
    <row r="2" spans="1:8" x14ac:dyDescent="0.15">
      <c r="A2" s="35" t="s">
        <v>12</v>
      </c>
      <c r="B2" s="35"/>
      <c r="C2" s="35"/>
      <c r="D2" s="35"/>
      <c r="E2" s="35"/>
      <c r="F2" s="35"/>
      <c r="G2" s="35"/>
      <c r="H2" s="53"/>
    </row>
    <row r="3" spans="1:8" x14ac:dyDescent="0.15">
      <c r="A3" s="54" t="s">
        <v>13</v>
      </c>
      <c r="B3" s="16">
        <v>-1000</v>
      </c>
      <c r="C3" s="33">
        <v>-200</v>
      </c>
      <c r="D3" s="33">
        <v>100</v>
      </c>
      <c r="E3" s="33">
        <v>400</v>
      </c>
      <c r="F3" s="33">
        <v>800</v>
      </c>
      <c r="G3" s="16">
        <v>1500</v>
      </c>
      <c r="H3" s="55">
        <f>B3+NPV(0.12,C3:G3)</f>
        <v>545.41480461080141</v>
      </c>
    </row>
    <row r="4" spans="1:8" x14ac:dyDescent="0.15">
      <c r="A4" s="54" t="s">
        <v>14</v>
      </c>
      <c r="B4" s="33">
        <v>-200</v>
      </c>
      <c r="C4" s="33">
        <v>100</v>
      </c>
      <c r="D4" s="33">
        <v>100</v>
      </c>
      <c r="E4" s="33">
        <v>100</v>
      </c>
      <c r="F4" s="33">
        <v>100</v>
      </c>
      <c r="G4" s="33"/>
      <c r="H4" s="55">
        <f t="shared" ref="H4:H11" si="0">B4+NPV(0.12,C4:G4)</f>
        <v>103.73493466264051</v>
      </c>
    </row>
    <row r="5" spans="1:8" x14ac:dyDescent="0.15">
      <c r="A5" s="54" t="s">
        <v>39</v>
      </c>
      <c r="B5" s="16">
        <v>-1700</v>
      </c>
      <c r="C5" s="33">
        <v>720</v>
      </c>
      <c r="D5" s="33">
        <v>720</v>
      </c>
      <c r="E5" s="33">
        <v>720</v>
      </c>
      <c r="F5" s="33">
        <v>720</v>
      </c>
      <c r="G5" s="33">
        <v>720</v>
      </c>
      <c r="H5" s="55">
        <f t="shared" si="0"/>
        <v>895.43886568840298</v>
      </c>
    </row>
    <row r="6" spans="1:8" x14ac:dyDescent="0.15">
      <c r="A6" s="54" t="s">
        <v>40</v>
      </c>
      <c r="B6" s="33"/>
      <c r="C6" s="16">
        <v>-2000</v>
      </c>
      <c r="D6" s="33">
        <v>600</v>
      </c>
      <c r="E6" s="33">
        <v>700</v>
      </c>
      <c r="F6" s="33">
        <v>800</v>
      </c>
      <c r="G6" s="33">
        <v>900</v>
      </c>
      <c r="H6" s="55">
        <f t="shared" si="0"/>
        <v>209.94684715631846</v>
      </c>
    </row>
    <row r="7" spans="1:8" x14ac:dyDescent="0.15">
      <c r="A7" s="54" t="s">
        <v>41</v>
      </c>
      <c r="B7" s="16">
        <v>-1000</v>
      </c>
      <c r="C7" s="33">
        <v>250</v>
      </c>
      <c r="D7" s="33">
        <v>250</v>
      </c>
      <c r="E7" s="33">
        <v>250</v>
      </c>
      <c r="F7" s="33">
        <v>250</v>
      </c>
      <c r="G7" s="33">
        <v>250</v>
      </c>
      <c r="H7" s="55">
        <f t="shared" si="0"/>
        <v>-98.805949413748976</v>
      </c>
    </row>
    <row r="8" spans="1:8" x14ac:dyDescent="0.15">
      <c r="A8" s="54" t="s">
        <v>42</v>
      </c>
      <c r="B8" s="33">
        <v>100</v>
      </c>
      <c r="C8" s="33">
        <v>400</v>
      </c>
      <c r="D8" s="33">
        <v>400</v>
      </c>
      <c r="E8" s="33">
        <v>400</v>
      </c>
      <c r="F8" s="33">
        <v>-650</v>
      </c>
      <c r="G8" s="33"/>
      <c r="H8" s="55">
        <f t="shared" si="0"/>
        <v>647.6457563254894</v>
      </c>
    </row>
    <row r="9" spans="1:8" x14ac:dyDescent="0.15">
      <c r="A9" s="54" t="s">
        <v>43</v>
      </c>
      <c r="B9" s="16">
        <v>-2700</v>
      </c>
      <c r="C9" s="16">
        <v>1100</v>
      </c>
      <c r="D9" s="16">
        <v>1100</v>
      </c>
      <c r="E9" s="16">
        <v>1100</v>
      </c>
      <c r="F9" s="16">
        <v>1200</v>
      </c>
      <c r="G9" s="16">
        <v>1300</v>
      </c>
      <c r="H9" s="55">
        <f t="shared" si="0"/>
        <v>1442.2910015637071</v>
      </c>
    </row>
    <row r="10" spans="1:8" x14ac:dyDescent="0.15">
      <c r="A10" s="54" t="s">
        <v>44</v>
      </c>
      <c r="B10" s="33">
        <v>-700</v>
      </c>
      <c r="C10" s="33">
        <v>420</v>
      </c>
      <c r="D10" s="33">
        <v>420</v>
      </c>
      <c r="E10" s="33">
        <v>420</v>
      </c>
      <c r="F10" s="33"/>
      <c r="G10" s="33"/>
      <c r="H10" s="55">
        <f t="shared" si="0"/>
        <v>308.76913265306098</v>
      </c>
    </row>
    <row r="11" spans="1:8" x14ac:dyDescent="0.15">
      <c r="A11" s="56" t="s">
        <v>45</v>
      </c>
      <c r="B11" s="57">
        <v>-600</v>
      </c>
      <c r="C11" s="57">
        <v>300</v>
      </c>
      <c r="D11" s="57">
        <v>300</v>
      </c>
      <c r="E11" s="57">
        <v>300</v>
      </c>
      <c r="F11" s="57">
        <v>300</v>
      </c>
      <c r="G11" s="57">
        <v>300</v>
      </c>
      <c r="H11" s="58">
        <f t="shared" si="0"/>
        <v>481.43286070350109</v>
      </c>
    </row>
    <row r="13" spans="1:8" x14ac:dyDescent="0.15">
      <c r="A13" s="2" t="s">
        <v>12</v>
      </c>
      <c r="B13" s="2" t="s">
        <v>13</v>
      </c>
      <c r="C13" s="2" t="s">
        <v>14</v>
      </c>
      <c r="D13" s="2" t="s">
        <v>39</v>
      </c>
      <c r="E13" s="2" t="s">
        <v>46</v>
      </c>
      <c r="F13" s="2" t="s">
        <v>43</v>
      </c>
      <c r="G13" s="2" t="s">
        <v>44</v>
      </c>
      <c r="H13" s="2" t="s">
        <v>45</v>
      </c>
    </row>
    <row r="14" spans="1:8" x14ac:dyDescent="0.15">
      <c r="A14" s="59" t="s">
        <v>16</v>
      </c>
      <c r="B14" s="60">
        <f>H3</f>
        <v>545.41480461080141</v>
      </c>
      <c r="C14" s="60">
        <f>H4</f>
        <v>103.73493466264051</v>
      </c>
      <c r="D14" s="60">
        <f>H5</f>
        <v>895.43886568840298</v>
      </c>
      <c r="E14" s="60">
        <f>H7+H8</f>
        <v>548.83980691174042</v>
      </c>
      <c r="F14" s="60">
        <f>H9</f>
        <v>1442.2910015637071</v>
      </c>
      <c r="G14" s="60">
        <f>H10</f>
        <v>308.76913265306098</v>
      </c>
      <c r="H14" s="60">
        <f>H11</f>
        <v>481.43286070350109</v>
      </c>
    </row>
    <row r="15" spans="1:8" x14ac:dyDescent="0.15">
      <c r="A15" s="61" t="s">
        <v>47</v>
      </c>
      <c r="B15" s="62">
        <f>B14/-B3</f>
        <v>0.54541480461080138</v>
      </c>
      <c r="C15" s="62">
        <f>C14/-B4</f>
        <v>0.51867467331320261</v>
      </c>
      <c r="D15" s="62">
        <f>D14/-B5</f>
        <v>0.52672874452259</v>
      </c>
      <c r="E15" s="62">
        <f>E14/(-B7-B8)</f>
        <v>0.60982200767971162</v>
      </c>
      <c r="F15" s="62">
        <f>F14/-B9</f>
        <v>0.53418185243100269</v>
      </c>
      <c r="G15" s="62">
        <f>G14/-B10</f>
        <v>0.44109876093294426</v>
      </c>
      <c r="H15" s="62">
        <f>H14/-B11</f>
        <v>0.80238810117250181</v>
      </c>
    </row>
    <row r="16" spans="1:8" x14ac:dyDescent="0.15">
      <c r="A16" s="63" t="s">
        <v>48</v>
      </c>
      <c r="B16" s="57">
        <v>3</v>
      </c>
      <c r="C16" s="57">
        <v>6</v>
      </c>
      <c r="D16" s="57">
        <v>5</v>
      </c>
      <c r="E16" s="57">
        <v>2</v>
      </c>
      <c r="F16" s="57">
        <v>4</v>
      </c>
      <c r="G16" s="57">
        <v>7</v>
      </c>
      <c r="H16" s="57">
        <v>1</v>
      </c>
    </row>
  </sheetData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Regneark</vt:lpstr>
      </vt:variant>
      <vt:variant>
        <vt:i4>7</vt:i4>
      </vt:variant>
    </vt:vector>
  </HeadingPairs>
  <TitlesOfParts>
    <vt:vector size="7" baseType="lpstr">
      <vt:lpstr>Opp 1</vt:lpstr>
      <vt:lpstr>Opp 2</vt:lpstr>
      <vt:lpstr>Opp 3</vt:lpstr>
      <vt:lpstr>Opp 4</vt:lpstr>
      <vt:lpstr>Opp 5</vt:lpstr>
      <vt:lpstr>Oppg 6</vt:lpstr>
      <vt:lpstr>Opp 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Ivar Bredesen</dc:creator>
  <cp:lastModifiedBy>Håvard Thun</cp:lastModifiedBy>
  <dcterms:created xsi:type="dcterms:W3CDTF">2001-08-18T11:24:26Z</dcterms:created>
  <dcterms:modified xsi:type="dcterms:W3CDTF">2020-11-06T08:12:22Z</dcterms:modified>
</cp:coreProperties>
</file>