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hioa365-my.sharepoint.com/personal/ivarbr_oslomet_no/Documents/Finans/UiO 2019/"/>
    </mc:Choice>
  </mc:AlternateContent>
  <xr:revisionPtr revIDLastSave="0" documentId="8_{C85B4FFE-0895-4FA8-B5C9-60EFDE555B6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ppgav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1" i="1" l="1"/>
  <c r="B60" i="1"/>
  <c r="B58" i="1"/>
  <c r="B57" i="1"/>
  <c r="C47" i="1"/>
  <c r="B47" i="1"/>
  <c r="B49" i="1" s="1"/>
  <c r="B4" i="1"/>
  <c r="F39" i="1"/>
  <c r="B39" i="1"/>
  <c r="D37" i="1"/>
  <c r="D40" i="1" s="1"/>
  <c r="E37" i="1"/>
  <c r="E40" i="1" s="1"/>
  <c r="F37" i="1"/>
  <c r="C37" i="1"/>
  <c r="D36" i="1"/>
  <c r="E36" i="1"/>
  <c r="F36" i="1"/>
  <c r="C36" i="1"/>
  <c r="B40" i="1"/>
  <c r="F38" i="1"/>
  <c r="E38" i="1"/>
  <c r="D38" i="1"/>
  <c r="C38" i="1"/>
  <c r="F40" i="1"/>
  <c r="B20" i="1"/>
  <c r="B19" i="1"/>
  <c r="A19" i="1"/>
  <c r="G18" i="1"/>
  <c r="B18" i="1"/>
  <c r="A18" i="1"/>
  <c r="B17" i="1"/>
  <c r="A17" i="1"/>
  <c r="D16" i="1"/>
  <c r="D20" i="1" s="1"/>
  <c r="E16" i="1"/>
  <c r="F16" i="1"/>
  <c r="G16" i="1"/>
  <c r="C16" i="1"/>
  <c r="D15" i="1"/>
  <c r="E15" i="1"/>
  <c r="F15" i="1"/>
  <c r="G15" i="1"/>
  <c r="C15" i="1"/>
  <c r="D14" i="1"/>
  <c r="E14" i="1"/>
  <c r="E20" i="1" s="1"/>
  <c r="F14" i="1"/>
  <c r="G14" i="1"/>
  <c r="C14" i="1"/>
  <c r="C20" i="1" l="1"/>
  <c r="B22" i="1" s="1"/>
  <c r="G20" i="1"/>
  <c r="F20" i="1"/>
  <c r="C40" i="1"/>
  <c r="B42" i="1" s="1"/>
  <c r="B24" i="1" l="1"/>
  <c r="B25" i="1" s="1"/>
  <c r="B26" i="1" s="1"/>
  <c r="B28" i="1"/>
</calcChain>
</file>

<file path=xl/sharedStrings.xml><?xml version="1.0" encoding="utf-8"?>
<sst xmlns="http://schemas.openxmlformats.org/spreadsheetml/2006/main" count="42" uniqueCount="35">
  <si>
    <t>Salgspris</t>
  </si>
  <si>
    <t>Materialkostnader</t>
  </si>
  <si>
    <t>Lønn og andre variable kostnader</t>
  </si>
  <si>
    <t>Anleggsmidler</t>
  </si>
  <si>
    <t>Arbeidskapital</t>
  </si>
  <si>
    <t>Introduksjonskostnader</t>
  </si>
  <si>
    <t>Avkastningskrav</t>
  </si>
  <si>
    <t>Årlig salg</t>
  </si>
  <si>
    <t>År</t>
  </si>
  <si>
    <t>Faste kostnader</t>
  </si>
  <si>
    <t>Omsetning</t>
  </si>
  <si>
    <t>Variable kostnader</t>
  </si>
  <si>
    <t>Kontantstrøm</t>
  </si>
  <si>
    <t>NPV</t>
  </si>
  <si>
    <t>NPV annuitet</t>
  </si>
  <si>
    <t>Mulig fall i mengde</t>
  </si>
  <si>
    <t>Laveste mengde</t>
  </si>
  <si>
    <t>Nytt salg</t>
  </si>
  <si>
    <t>Nye arbeidskapital</t>
  </si>
  <si>
    <t>Dekningsbidrag pr. enhet</t>
  </si>
  <si>
    <t>1 til 20</t>
  </si>
  <si>
    <t>Differanse</t>
  </si>
  <si>
    <t>Internrente</t>
  </si>
  <si>
    <t>Nåverdi 8 % alternativ 1</t>
  </si>
  <si>
    <t>Nybygg (alternativ 1)</t>
  </si>
  <si>
    <t>Nybygg (alternativ 2)</t>
  </si>
  <si>
    <t>Nåverdi 8 % alternativ 2</t>
  </si>
  <si>
    <t>Nåverdi 12 % alternativ 1</t>
  </si>
  <si>
    <t>Nåverdi 12 % alternativ 2</t>
  </si>
  <si>
    <t>NPV (laveste pris)</t>
  </si>
  <si>
    <t>Avkastningskrav lik 10 % gir samme nåverdi.</t>
  </si>
  <si>
    <t>Avkastningskrav under 10 % favoriserer alternativ 1</t>
  </si>
  <si>
    <t>Avkastningskrav over 10 % favoriserer alternativ 2.</t>
  </si>
  <si>
    <t>Kontroll:</t>
  </si>
  <si>
    <t>Maksimale ryddekostnader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</si>
</sst>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0" borderId="0" xfId="1" applyNumberFormat="1" applyFont="1"/>
    <xf numFmtId="0" fontId="0" fillId="0" borderId="1" xfId="0" applyBorder="1"/>
    <xf numFmtId="3" fontId="0" fillId="0" borderId="1" xfId="0" applyNumberFormat="1" applyBorder="1"/>
    <xf numFmtId="0" fontId="0" fillId="3" borderId="2" xfId="0" applyFill="1" applyBorder="1"/>
    <xf numFmtId="164" fontId="0" fillId="3" borderId="2" xfId="1" applyNumberFormat="1" applyFont="1" applyFill="1" applyBorder="1"/>
    <xf numFmtId="0" fontId="0" fillId="0" borderId="2" xfId="0" applyFill="1" applyBorder="1"/>
    <xf numFmtId="3" fontId="0" fillId="0" borderId="2" xfId="0" applyNumberFormat="1" applyBorder="1"/>
    <xf numFmtId="3" fontId="0" fillId="3" borderId="2" xfId="0" applyNumberFormat="1" applyFill="1" applyBorder="1"/>
    <xf numFmtId="0" fontId="0" fillId="3" borderId="1" xfId="0" applyFill="1" applyBorder="1" applyAlignment="1">
      <alignment horizontal="center"/>
    </xf>
    <xf numFmtId="10" fontId="0" fillId="0" borderId="0" xfId="0" applyNumberFormat="1"/>
    <xf numFmtId="0" fontId="0" fillId="4" borderId="0" xfId="0" applyFill="1"/>
    <xf numFmtId="164" fontId="0" fillId="4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topLeftCell="A28" workbookViewId="0">
      <selection activeCell="G27" sqref="G27"/>
    </sheetView>
  </sheetViews>
  <sheetFormatPr baseColWidth="10" defaultRowHeight="15" x14ac:dyDescent="0.25"/>
  <cols>
    <col min="1" max="1" width="30.7109375" bestFit="1" customWidth="1"/>
    <col min="2" max="3" width="13.85546875" bestFit="1" customWidth="1"/>
  </cols>
  <sheetData>
    <row r="1" spans="1:7" x14ac:dyDescent="0.25">
      <c r="A1" t="s">
        <v>0</v>
      </c>
      <c r="B1" s="1">
        <v>1000</v>
      </c>
    </row>
    <row r="2" spans="1:7" x14ac:dyDescent="0.25">
      <c r="A2" t="s">
        <v>1</v>
      </c>
      <c r="B2">
        <v>300</v>
      </c>
    </row>
    <row r="3" spans="1:7" x14ac:dyDescent="0.25">
      <c r="A3" s="6" t="s">
        <v>2</v>
      </c>
      <c r="B3" s="6">
        <v>100</v>
      </c>
    </row>
    <row r="4" spans="1:7" x14ac:dyDescent="0.25">
      <c r="A4" s="8" t="s">
        <v>19</v>
      </c>
      <c r="B4" s="12">
        <f>B1-B2-B3</f>
        <v>600</v>
      </c>
    </row>
    <row r="6" spans="1:7" x14ac:dyDescent="0.25">
      <c r="A6" t="s">
        <v>3</v>
      </c>
      <c r="B6" s="1">
        <v>30000000</v>
      </c>
    </row>
    <row r="7" spans="1:7" x14ac:dyDescent="0.25">
      <c r="A7" t="s">
        <v>4</v>
      </c>
      <c r="B7" s="1">
        <v>3000000</v>
      </c>
    </row>
    <row r="8" spans="1:7" x14ac:dyDescent="0.25">
      <c r="A8" t="s">
        <v>5</v>
      </c>
      <c r="B8" s="1">
        <v>4000000</v>
      </c>
    </row>
    <row r="9" spans="1:7" x14ac:dyDescent="0.25">
      <c r="A9" t="s">
        <v>6</v>
      </c>
      <c r="B9" s="2">
        <v>0.1</v>
      </c>
    </row>
    <row r="10" spans="1:7" x14ac:dyDescent="0.25">
      <c r="A10" t="s">
        <v>9</v>
      </c>
      <c r="B10" s="1">
        <v>5000000</v>
      </c>
    </row>
    <row r="11" spans="1:7" x14ac:dyDescent="0.25">
      <c r="A11" t="s">
        <v>7</v>
      </c>
      <c r="B11" s="1">
        <v>24000</v>
      </c>
    </row>
    <row r="13" spans="1:7" x14ac:dyDescent="0.25">
      <c r="A13" s="3" t="s">
        <v>8</v>
      </c>
      <c r="B13" s="4">
        <v>0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</row>
    <row r="14" spans="1:7" x14ac:dyDescent="0.25">
      <c r="A14" t="s">
        <v>10</v>
      </c>
      <c r="C14" s="5">
        <f>$B$1*$B$11</f>
        <v>24000000</v>
      </c>
      <c r="D14" s="5">
        <f t="shared" ref="D14:G14" si="0">$B$1*$B$11</f>
        <v>24000000</v>
      </c>
      <c r="E14" s="5">
        <f t="shared" si="0"/>
        <v>24000000</v>
      </c>
      <c r="F14" s="5">
        <f t="shared" si="0"/>
        <v>24000000</v>
      </c>
      <c r="G14" s="5">
        <f t="shared" si="0"/>
        <v>24000000</v>
      </c>
    </row>
    <row r="15" spans="1:7" x14ac:dyDescent="0.25">
      <c r="A15" t="s">
        <v>11</v>
      </c>
      <c r="C15" s="5">
        <f>-($B$2+$B$3)*$B$11</f>
        <v>-9600000</v>
      </c>
      <c r="D15" s="5">
        <f t="shared" ref="D15:G15" si="1">-($B$2+$B$3)*$B$11</f>
        <v>-9600000</v>
      </c>
      <c r="E15" s="5">
        <f t="shared" si="1"/>
        <v>-9600000</v>
      </c>
      <c r="F15" s="5">
        <f t="shared" si="1"/>
        <v>-9600000</v>
      </c>
      <c r="G15" s="5">
        <f t="shared" si="1"/>
        <v>-9600000</v>
      </c>
    </row>
    <row r="16" spans="1:7" x14ac:dyDescent="0.25">
      <c r="A16" t="s">
        <v>9</v>
      </c>
      <c r="C16" s="5">
        <f>-$B$10</f>
        <v>-5000000</v>
      </c>
      <c r="D16" s="5">
        <f t="shared" ref="D16:G16" si="2">-$B$10</f>
        <v>-5000000</v>
      </c>
      <c r="E16" s="5">
        <f t="shared" si="2"/>
        <v>-5000000</v>
      </c>
      <c r="F16" s="5">
        <f t="shared" si="2"/>
        <v>-5000000</v>
      </c>
      <c r="G16" s="5">
        <f t="shared" si="2"/>
        <v>-5000000</v>
      </c>
    </row>
    <row r="17" spans="1:7" x14ac:dyDescent="0.25">
      <c r="A17" t="str">
        <f>A6</f>
        <v>Anleggsmidler</v>
      </c>
      <c r="B17" s="1">
        <f>-B6</f>
        <v>-30000000</v>
      </c>
    </row>
    <row r="18" spans="1:7" x14ac:dyDescent="0.25">
      <c r="A18" t="str">
        <f>A7</f>
        <v>Arbeidskapital</v>
      </c>
      <c r="B18" s="1">
        <f>-B7</f>
        <v>-3000000</v>
      </c>
      <c r="G18" s="1">
        <f>B7</f>
        <v>3000000</v>
      </c>
    </row>
    <row r="19" spans="1:7" x14ac:dyDescent="0.25">
      <c r="A19" s="6" t="str">
        <f>A8</f>
        <v>Introduksjonskostnader</v>
      </c>
      <c r="B19" s="7">
        <f>-B8</f>
        <v>-4000000</v>
      </c>
      <c r="C19" s="6"/>
      <c r="D19" s="6"/>
      <c r="E19" s="6"/>
      <c r="F19" s="6"/>
      <c r="G19" s="6"/>
    </row>
    <row r="20" spans="1:7" x14ac:dyDescent="0.25">
      <c r="A20" s="8" t="s">
        <v>12</v>
      </c>
      <c r="B20" s="9">
        <f>SUM(B14:B19)</f>
        <v>-37000000</v>
      </c>
      <c r="C20" s="9">
        <f t="shared" ref="C20:G20" si="3">SUM(C14:C19)</f>
        <v>9400000</v>
      </c>
      <c r="D20" s="9">
        <f t="shared" si="3"/>
        <v>9400000</v>
      </c>
      <c r="E20" s="9">
        <f t="shared" si="3"/>
        <v>9400000</v>
      </c>
      <c r="F20" s="9">
        <f t="shared" si="3"/>
        <v>9400000</v>
      </c>
      <c r="G20" s="9">
        <f t="shared" si="3"/>
        <v>12400000</v>
      </c>
    </row>
    <row r="22" spans="1:7" x14ac:dyDescent="0.25">
      <c r="A22" s="15" t="s">
        <v>13</v>
      </c>
      <c r="B22" s="16">
        <f>NPV(B9,C20:G20)+B20</f>
        <v>496159.60161686689</v>
      </c>
    </row>
    <row r="24" spans="1:7" x14ac:dyDescent="0.25">
      <c r="A24" t="s">
        <v>14</v>
      </c>
      <c r="B24" s="5">
        <f>-PMT(B9,G13,B22)</f>
        <v>130885.65297865398</v>
      </c>
    </row>
    <row r="25" spans="1:7" x14ac:dyDescent="0.25">
      <c r="A25" t="s">
        <v>15</v>
      </c>
      <c r="B25" s="5">
        <f>B24/(B1-B2-B3)</f>
        <v>218.14275496442329</v>
      </c>
    </row>
    <row r="26" spans="1:7" x14ac:dyDescent="0.25">
      <c r="A26" s="15" t="s">
        <v>16</v>
      </c>
      <c r="B26" s="16">
        <f>B11-B25</f>
        <v>23781.857245035575</v>
      </c>
    </row>
    <row r="27" spans="1:7" x14ac:dyDescent="0.25">
      <c r="A27" s="17"/>
      <c r="B27" s="18"/>
    </row>
    <row r="28" spans="1:7" x14ac:dyDescent="0.25">
      <c r="A28" s="19" t="s">
        <v>34</v>
      </c>
      <c r="B28" s="20">
        <f>B22*(1+B9)^G13</f>
        <v>799069.99999998056</v>
      </c>
    </row>
    <row r="29" spans="1:7" x14ac:dyDescent="0.25">
      <c r="A29" s="17"/>
      <c r="B29" s="18"/>
    </row>
    <row r="31" spans="1:7" x14ac:dyDescent="0.25">
      <c r="A31" t="s">
        <v>17</v>
      </c>
      <c r="B31">
        <v>36000</v>
      </c>
    </row>
    <row r="32" spans="1:7" x14ac:dyDescent="0.25">
      <c r="A32" t="s">
        <v>18</v>
      </c>
      <c r="B32" s="1">
        <v>4500000</v>
      </c>
    </row>
    <row r="35" spans="1:6" x14ac:dyDescent="0.25">
      <c r="A35" s="3" t="s">
        <v>8</v>
      </c>
      <c r="B35" s="4">
        <v>0</v>
      </c>
      <c r="C35" s="4">
        <v>1</v>
      </c>
      <c r="D35" s="4">
        <v>2</v>
      </c>
      <c r="E35" s="4">
        <v>3</v>
      </c>
      <c r="F35" s="4">
        <v>4</v>
      </c>
    </row>
    <row r="36" spans="1:6" x14ac:dyDescent="0.25">
      <c r="A36" t="s">
        <v>10</v>
      </c>
      <c r="C36" s="5">
        <f>$B$31*$B$1</f>
        <v>36000000</v>
      </c>
      <c r="D36" s="5">
        <f t="shared" ref="D36:F36" si="4">$B$31*$B$1</f>
        <v>36000000</v>
      </c>
      <c r="E36" s="5">
        <f t="shared" si="4"/>
        <v>36000000</v>
      </c>
      <c r="F36" s="5">
        <f t="shared" si="4"/>
        <v>36000000</v>
      </c>
    </row>
    <row r="37" spans="1:6" x14ac:dyDescent="0.25">
      <c r="A37" t="s">
        <v>11</v>
      </c>
      <c r="C37" s="5">
        <f>-($B$2+$B$3)*$B$31</f>
        <v>-14400000</v>
      </c>
      <c r="D37" s="5">
        <f t="shared" ref="D37:F37" si="5">-($B$2+$B$3)*$B$31</f>
        <v>-14400000</v>
      </c>
      <c r="E37" s="5">
        <f t="shared" si="5"/>
        <v>-14400000</v>
      </c>
      <c r="F37" s="5">
        <f t="shared" si="5"/>
        <v>-14400000</v>
      </c>
    </row>
    <row r="38" spans="1:6" x14ac:dyDescent="0.25">
      <c r="A38" t="s">
        <v>9</v>
      </c>
      <c r="C38" s="5">
        <f>-$B$10</f>
        <v>-5000000</v>
      </c>
      <c r="D38" s="5">
        <f t="shared" ref="D38:F38" si="6">-$B$10</f>
        <v>-5000000</v>
      </c>
      <c r="E38" s="5">
        <f t="shared" si="6"/>
        <v>-5000000</v>
      </c>
      <c r="F38" s="5">
        <f t="shared" si="6"/>
        <v>-5000000</v>
      </c>
    </row>
    <row r="39" spans="1:6" x14ac:dyDescent="0.25">
      <c r="A39" s="6" t="s">
        <v>4</v>
      </c>
      <c r="B39" s="7">
        <f>-B32</f>
        <v>-4500000</v>
      </c>
      <c r="C39" s="6"/>
      <c r="D39" s="6"/>
      <c r="E39" s="6"/>
      <c r="F39" s="7">
        <f>B32</f>
        <v>4500000</v>
      </c>
    </row>
    <row r="40" spans="1:6" x14ac:dyDescent="0.25">
      <c r="A40" s="8" t="s">
        <v>12</v>
      </c>
      <c r="B40" s="9">
        <f>SUM(B36:B39)</f>
        <v>-4500000</v>
      </c>
      <c r="C40" s="9">
        <f>SUM(C36:C39)</f>
        <v>16600000</v>
      </c>
      <c r="D40" s="9">
        <f>SUM(D36:D39)</f>
        <v>16600000</v>
      </c>
      <c r="E40" s="9">
        <f>SUM(E36:E39)</f>
        <v>16600000</v>
      </c>
      <c r="F40" s="9">
        <f>SUM(F36:F39)</f>
        <v>21100000</v>
      </c>
    </row>
    <row r="42" spans="1:6" x14ac:dyDescent="0.25">
      <c r="A42" s="15" t="s">
        <v>29</v>
      </c>
      <c r="B42" s="16">
        <f>NPV(B9,C40:F40)+B40</f>
        <v>51193326.958541073</v>
      </c>
    </row>
    <row r="44" spans="1:6" x14ac:dyDescent="0.25">
      <c r="B44" s="13">
        <v>0</v>
      </c>
      <c r="C44" s="13" t="s">
        <v>20</v>
      </c>
    </row>
    <row r="45" spans="1:6" x14ac:dyDescent="0.25">
      <c r="A45" t="s">
        <v>24</v>
      </c>
      <c r="B45" s="1">
        <v>-22000000</v>
      </c>
      <c r="C45" s="1">
        <v>-65080</v>
      </c>
    </row>
    <row r="46" spans="1:6" x14ac:dyDescent="0.25">
      <c r="A46" s="6" t="s">
        <v>25</v>
      </c>
      <c r="B46" s="7">
        <v>-20000000</v>
      </c>
      <c r="C46" s="7">
        <v>-300000</v>
      </c>
    </row>
    <row r="47" spans="1:6" x14ac:dyDescent="0.25">
      <c r="A47" s="10" t="s">
        <v>21</v>
      </c>
      <c r="B47" s="11">
        <f>B45-B46</f>
        <v>-2000000</v>
      </c>
      <c r="C47" s="11">
        <f>C45-C46</f>
        <v>234920</v>
      </c>
    </row>
    <row r="49" spans="1:2" x14ac:dyDescent="0.25">
      <c r="A49" s="19" t="s">
        <v>22</v>
      </c>
      <c r="B49" s="21">
        <f>RATE(20,C47,B47)</f>
        <v>0.10000046802582856</v>
      </c>
    </row>
    <row r="50" spans="1:2" x14ac:dyDescent="0.25">
      <c r="B50" s="14"/>
    </row>
    <row r="51" spans="1:2" x14ac:dyDescent="0.25">
      <c r="A51" t="s">
        <v>30</v>
      </c>
      <c r="B51" s="14"/>
    </row>
    <row r="52" spans="1:2" x14ac:dyDescent="0.25">
      <c r="A52" t="s">
        <v>31</v>
      </c>
      <c r="B52" s="14"/>
    </row>
    <row r="53" spans="1:2" x14ac:dyDescent="0.25">
      <c r="A53" t="s">
        <v>32</v>
      </c>
      <c r="B53" s="14"/>
    </row>
    <row r="54" spans="1:2" x14ac:dyDescent="0.25">
      <c r="B54" s="14"/>
    </row>
    <row r="55" spans="1:2" x14ac:dyDescent="0.25">
      <c r="A55" t="s">
        <v>33</v>
      </c>
      <c r="B55" s="14"/>
    </row>
    <row r="57" spans="1:2" x14ac:dyDescent="0.25">
      <c r="A57" t="s">
        <v>23</v>
      </c>
      <c r="B57" s="5">
        <f>-PV(8%,20,C45)+B45</f>
        <v>-22638965.0332768</v>
      </c>
    </row>
    <row r="58" spans="1:2" x14ac:dyDescent="0.25">
      <c r="A58" t="s">
        <v>26</v>
      </c>
      <c r="B58" s="5">
        <f>-PV(8%,20,C46)+B46</f>
        <v>-22945444.222234789</v>
      </c>
    </row>
    <row r="60" spans="1:2" x14ac:dyDescent="0.25">
      <c r="A60" t="s">
        <v>27</v>
      </c>
      <c r="B60" s="5">
        <f>-PV(12%,20,C45)+B45</f>
        <v>-22486111.391071241</v>
      </c>
    </row>
    <row r="61" spans="1:2" x14ac:dyDescent="0.25">
      <c r="A61" t="s">
        <v>28</v>
      </c>
      <c r="B61" s="5">
        <f>-PV(12%,20,C46)+B46</f>
        <v>-22240833.087298278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7D3AA0A7C03548B74172B2F47E51B7" ma:contentTypeVersion="13" ma:contentTypeDescription="Opprett et nytt dokument." ma:contentTypeScope="" ma:versionID="84b96461f81759c9a37b8bb7a9083150">
  <xsd:schema xmlns:xsd="http://www.w3.org/2001/XMLSchema" xmlns:xs="http://www.w3.org/2001/XMLSchema" xmlns:p="http://schemas.microsoft.com/office/2006/metadata/properties" xmlns:ns1="http://schemas.microsoft.com/sharepoint/v3" xmlns:ns3="afdaa73a-86a8-4a4a-9c8e-f8451b678c5e" xmlns:ns4="16f9b60a-30fb-4900-a367-74dd1be2bf77" targetNamespace="http://schemas.microsoft.com/office/2006/metadata/properties" ma:root="true" ma:fieldsID="8656e857ca1ab238c138d8f6d01d938e" ns1:_="" ns3:_="" ns4:_="">
    <xsd:import namespace="http://schemas.microsoft.com/sharepoint/v3"/>
    <xsd:import namespace="afdaa73a-86a8-4a4a-9c8e-f8451b678c5e"/>
    <xsd:import namespace="16f9b60a-30fb-4900-a367-74dd1be2bf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aa73a-86a8-4a4a-9c8e-f8451b678c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9b60a-30fb-4900-a367-74dd1be2b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9FA1EE-4563-4719-9B92-FDBBA9826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daa73a-86a8-4a4a-9c8e-f8451b678c5e"/>
    <ds:schemaRef ds:uri="16f9b60a-30fb-4900-a367-74dd1be2b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4DD555-D0E3-4C59-876C-0AA7DEB0C5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046AAD-C4FF-4331-8D1C-2F737EFB927E}">
  <ds:schemaRefs>
    <ds:schemaRef ds:uri="http://schemas.microsoft.com/office/infopath/2007/PartnerControls"/>
    <ds:schemaRef ds:uri="16f9b60a-30fb-4900-a367-74dd1be2bf7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afdaa73a-86a8-4a4a-9c8e-f8451b678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1</vt:lpstr>
    </vt:vector>
  </TitlesOfParts>
  <Company>Høgskolen i Oslo og Akershus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Bredesen</dc:creator>
  <cp:lastModifiedBy>Ivar Bredesen</cp:lastModifiedBy>
  <dcterms:created xsi:type="dcterms:W3CDTF">2018-10-24T10:49:14Z</dcterms:created>
  <dcterms:modified xsi:type="dcterms:W3CDTF">2019-11-15T11:23:25Z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0x010100B47D3AA0A7C03548B74172B2F47E51B7</vt:lpwstr>
  </property>
</Properties>
</file>