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Torunn\Documents\UIO\H20\Oppgaver\"/>
    </mc:Choice>
  </mc:AlternateContent>
  <xr:revisionPtr revIDLastSave="0" documentId="8_{38C69670-B242-4C4F-BD1A-4A47DC2455B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ppgave 2" sheetId="1" r:id="rId1"/>
  </sheets>
  <calcPr calcId="181029"/>
</workbook>
</file>

<file path=xl/calcChain.xml><?xml version="1.0" encoding="utf-8"?>
<calcChain xmlns="http://schemas.openxmlformats.org/spreadsheetml/2006/main">
  <c r="C44" i="1" l="1"/>
  <c r="B44" i="1"/>
  <c r="C37" i="1"/>
  <c r="B37" i="1"/>
  <c r="B45" i="1" s="1"/>
  <c r="C34" i="1"/>
  <c r="B34" i="1"/>
  <c r="B28" i="1"/>
  <c r="C28" i="1"/>
  <c r="C24" i="1"/>
  <c r="B24" i="1"/>
  <c r="C5" i="1"/>
  <c r="C10" i="1" s="1"/>
  <c r="B5" i="1"/>
  <c r="B10" i="1" l="1"/>
  <c r="B46" i="1"/>
  <c r="C45" i="1"/>
  <c r="C46" i="1" s="1"/>
  <c r="C29" i="1"/>
  <c r="B29" i="1"/>
  <c r="C13" i="1"/>
  <c r="B13" i="1" l="1"/>
  <c r="C15" i="1"/>
  <c r="C17" i="1" s="1"/>
  <c r="B15" i="1" l="1"/>
  <c r="B17" i="1" s="1"/>
</calcChain>
</file>

<file path=xl/sharedStrings.xml><?xml version="1.0" encoding="utf-8"?>
<sst xmlns="http://schemas.openxmlformats.org/spreadsheetml/2006/main" count="74" uniqueCount="72">
  <si>
    <t>Salgsinntekter</t>
  </si>
  <si>
    <t>Andre driftsinntekter</t>
  </si>
  <si>
    <t>Driftsinntekter</t>
  </si>
  <si>
    <t>Varekostnad</t>
  </si>
  <si>
    <t>Lønninger</t>
  </si>
  <si>
    <t>Avskrivning</t>
  </si>
  <si>
    <t>Andre driftskostnader</t>
  </si>
  <si>
    <t>Driftsresultat</t>
  </si>
  <si>
    <t>Finansinntekter</t>
  </si>
  <si>
    <t>Finanskostnader</t>
  </si>
  <si>
    <t>Resultat før skatt</t>
  </si>
  <si>
    <t>Årsresultat</t>
  </si>
  <si>
    <t>Eiendeler</t>
  </si>
  <si>
    <t>Sum anleggsmidler</t>
  </si>
  <si>
    <t>Sum omløpsmidler</t>
  </si>
  <si>
    <t>Sum eiendeler</t>
  </si>
  <si>
    <t>Gjeld og egenkapital</t>
  </si>
  <si>
    <t>Sum egenkapital</t>
  </si>
  <si>
    <t>Sum langsiktig gjeld</t>
  </si>
  <si>
    <t>Leverandørgjeld</t>
  </si>
  <si>
    <t>Betalbar skatt</t>
  </si>
  <si>
    <t>Skyldige offentlige avgifter</t>
  </si>
  <si>
    <t>Annen kortsiktig gjeld</t>
  </si>
  <si>
    <t>Sum kortsiktig gjeld</t>
  </si>
  <si>
    <t>Sum gjeld</t>
  </si>
  <si>
    <t>Sum gjeld og egenkapital</t>
  </si>
  <si>
    <t>Likviditetsgrad 1</t>
  </si>
  <si>
    <t>Resultatgrad</t>
  </si>
  <si>
    <t>Skattekostnad</t>
  </si>
  <si>
    <t>RESULTATREGNSKAP</t>
  </si>
  <si>
    <t>BALANSEREGNSKAP</t>
  </si>
  <si>
    <t>Totalkapitalens rentabilitet</t>
  </si>
  <si>
    <t>Egenkapitalens rentabilitet</t>
  </si>
  <si>
    <t>Kapitalens omløpshastighet</t>
  </si>
  <si>
    <t>Kontroll</t>
  </si>
  <si>
    <t>Gjennomsnittlig gjeldsrente</t>
  </si>
  <si>
    <t>Gjeldsgraden</t>
  </si>
  <si>
    <t>Brekkstangformelen</t>
  </si>
  <si>
    <t>Arbeidskapital (ArbK)</t>
  </si>
  <si>
    <t>ArbK i prosent av driftsinntekter</t>
  </si>
  <si>
    <t>EK-andel (Soliditet)</t>
  </si>
  <si>
    <t>Odd Even og Hans Teiken AS:</t>
  </si>
  <si>
    <t>År 2</t>
  </si>
  <si>
    <t>År 1</t>
  </si>
  <si>
    <t>Til utbytte</t>
  </si>
  <si>
    <t>Overført til egenkapital</t>
  </si>
  <si>
    <t>Tomter, bygninger mv</t>
  </si>
  <si>
    <t>Maskiner</t>
  </si>
  <si>
    <t>Inventar</t>
  </si>
  <si>
    <t>Varelager</t>
  </si>
  <si>
    <t>Fordringer</t>
  </si>
  <si>
    <t>Bankinnskudd</t>
  </si>
  <si>
    <t>Innskutt egenkapiatl</t>
  </si>
  <si>
    <t>Opptjent egenkapital</t>
  </si>
  <si>
    <t>Utsatt skatteforpliktelse</t>
  </si>
  <si>
    <t>Gjeld til kredittinstutisjoner</t>
  </si>
  <si>
    <t>Kassakreditt</t>
  </si>
  <si>
    <t>Avsatt utbytte</t>
  </si>
  <si>
    <t>Innbetaling fra kunder</t>
  </si>
  <si>
    <t>Varekjøp</t>
  </si>
  <si>
    <t>Utbetalt til vareleverandør</t>
  </si>
  <si>
    <t>Avdrag</t>
  </si>
  <si>
    <t>Investering i nye AM</t>
  </si>
  <si>
    <t>Innbet av EK</t>
  </si>
  <si>
    <t>Reelt driftsresultat</t>
  </si>
  <si>
    <t>BF utvikling</t>
  </si>
  <si>
    <t>Driftsmargin utvikling</t>
  </si>
  <si>
    <t>Gj. lagringstid varer</t>
  </si>
  <si>
    <t>Gj. Kreditttid kunder</t>
  </si>
  <si>
    <t>Likviditetsgrad 2</t>
  </si>
  <si>
    <t>Varebiler</t>
  </si>
  <si>
    <t>Gj. Kreditttid lev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</si>
</sst>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&quot;kr&quot;\ * #,##0_ ;_ &quot;kr&quot;\ * \-#,##0_ ;_ &quot;kr&quot;\ * &quot;-&quot;??_ ;_ @_ "/>
    <numFmt numFmtId="165" formatCode="0.0\ %"/>
    <numFmt numFmtId="166" formatCode="0.0"/>
    <numFmt numFmtId="167" formatCode="_ * #,##0_ ;_ * \-#,##0_ ;_ * &quot;-&quot;??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10" xfId="0" applyBorder="1"/>
    <xf numFmtId="164" fontId="0" fillId="0" borderId="10" xfId="1" applyNumberFormat="1" applyFont="1" applyBorder="1"/>
    <xf numFmtId="0" fontId="16" fillId="0" borderId="10" xfId="0" applyFont="1" applyBorder="1"/>
    <xf numFmtId="164" fontId="16" fillId="0" borderId="10" xfId="1" applyNumberFormat="1" applyFont="1" applyBorder="1"/>
    <xf numFmtId="165" fontId="16" fillId="0" borderId="10" xfId="2" applyNumberFormat="1" applyFont="1" applyBorder="1"/>
    <xf numFmtId="2" fontId="16" fillId="0" borderId="10" xfId="0" applyNumberFormat="1" applyFont="1" applyBorder="1"/>
    <xf numFmtId="164" fontId="16" fillId="0" borderId="10" xfId="0" applyNumberFormat="1" applyFont="1" applyBorder="1"/>
    <xf numFmtId="0" fontId="16" fillId="0" borderId="11" xfId="0" applyFont="1" applyBorder="1"/>
    <xf numFmtId="0" fontId="19" fillId="0" borderId="0" xfId="0" applyFont="1"/>
    <xf numFmtId="0" fontId="18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ill="1"/>
    <xf numFmtId="0" fontId="18" fillId="0" borderId="0" xfId="0" applyFont="1" applyFill="1" applyAlignment="1">
      <alignment horizontal="center"/>
    </xf>
    <xf numFmtId="164" fontId="0" fillId="0" borderId="10" xfId="1" applyNumberFormat="1" applyFont="1" applyFill="1" applyBorder="1"/>
    <xf numFmtId="164" fontId="16" fillId="0" borderId="10" xfId="1" applyNumberFormat="1" applyFont="1" applyFill="1" applyBorder="1"/>
    <xf numFmtId="165" fontId="16" fillId="0" borderId="0" xfId="2" applyNumberFormat="1" applyFont="1" applyFill="1" applyBorder="1"/>
    <xf numFmtId="166" fontId="16" fillId="0" borderId="0" xfId="0" applyNumberFormat="1" applyFont="1" applyFill="1" applyBorder="1"/>
    <xf numFmtId="164" fontId="0" fillId="0" borderId="0" xfId="0" applyNumberFormat="1"/>
    <xf numFmtId="167" fontId="16" fillId="0" borderId="10" xfId="44" applyNumberFormat="1" applyFont="1" applyBorder="1"/>
    <xf numFmtId="10" fontId="16" fillId="0" borderId="10" xfId="2" applyNumberFormat="1" applyFont="1" applyBorder="1"/>
    <xf numFmtId="43" fontId="16" fillId="0" borderId="10" xfId="44" applyNumberFormat="1" applyFont="1" applyBorder="1"/>
    <xf numFmtId="43" fontId="16" fillId="0" borderId="10" xfId="44" applyFont="1" applyBorder="1"/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44" builtinId="3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tabSelected="1" workbookViewId="0"/>
  </sheetViews>
  <sheetFormatPr defaultColWidth="11.44140625" defaultRowHeight="14.4" x14ac:dyDescent="0.3"/>
  <cols>
    <col min="1" max="1" width="34.88671875" bestFit="1" customWidth="1"/>
    <col min="2" max="2" width="29.33203125" customWidth="1"/>
    <col min="3" max="3" width="29.33203125" style="14" customWidth="1"/>
    <col min="4" max="4" width="12.5546875" bestFit="1" customWidth="1"/>
    <col min="5" max="5" width="11.88671875" bestFit="1" customWidth="1"/>
    <col min="6" max="6" width="12.88671875" bestFit="1" customWidth="1"/>
  </cols>
  <sheetData>
    <row r="1" spans="1:3" ht="21" x14ac:dyDescent="0.4">
      <c r="A1" s="11" t="s">
        <v>41</v>
      </c>
    </row>
    <row r="2" spans="1:3" ht="15.6" x14ac:dyDescent="0.3">
      <c r="A2" s="2" t="s">
        <v>29</v>
      </c>
      <c r="B2" s="12" t="s">
        <v>42</v>
      </c>
      <c r="C2" s="15" t="s">
        <v>43</v>
      </c>
    </row>
    <row r="3" spans="1:3" x14ac:dyDescent="0.3">
      <c r="A3" s="3" t="s">
        <v>0</v>
      </c>
      <c r="B3" s="4">
        <v>82517262</v>
      </c>
      <c r="C3" s="16">
        <v>79616000</v>
      </c>
    </row>
    <row r="4" spans="1:3" x14ac:dyDescent="0.3">
      <c r="A4" s="3" t="s">
        <v>1</v>
      </c>
      <c r="B4" s="4">
        <v>170000</v>
      </c>
      <c r="C4" s="16">
        <v>0</v>
      </c>
    </row>
    <row r="5" spans="1:3" s="1" customFormat="1" x14ac:dyDescent="0.3">
      <c r="A5" s="5" t="s">
        <v>2</v>
      </c>
      <c r="B5" s="6">
        <f>SUM(B3:B4)</f>
        <v>82687262</v>
      </c>
      <c r="C5" s="17">
        <f>SUM(C3:C4)</f>
        <v>79616000</v>
      </c>
    </row>
    <row r="6" spans="1:3" x14ac:dyDescent="0.3">
      <c r="A6" s="3" t="s">
        <v>3</v>
      </c>
      <c r="B6" s="4">
        <v>-30764010</v>
      </c>
      <c r="C6" s="16">
        <v>-28576042</v>
      </c>
    </row>
    <row r="7" spans="1:3" x14ac:dyDescent="0.3">
      <c r="A7" s="3" t="s">
        <v>4</v>
      </c>
      <c r="B7" s="4">
        <v>-26707000</v>
      </c>
      <c r="C7" s="16">
        <v>-24400100</v>
      </c>
    </row>
    <row r="8" spans="1:3" x14ac:dyDescent="0.3">
      <c r="A8" s="3" t="s">
        <v>5</v>
      </c>
      <c r="B8" s="4">
        <v>-1405000</v>
      </c>
      <c r="C8" s="16">
        <v>-1015000</v>
      </c>
    </row>
    <row r="9" spans="1:3" x14ac:dyDescent="0.3">
      <c r="A9" s="3" t="s">
        <v>6</v>
      </c>
      <c r="B9" s="4">
        <v>-20307648</v>
      </c>
      <c r="C9" s="16">
        <v>-20716000</v>
      </c>
    </row>
    <row r="10" spans="1:3" s="1" customFormat="1" x14ac:dyDescent="0.3">
      <c r="A10" s="5" t="s">
        <v>7</v>
      </c>
      <c r="B10" s="6">
        <f>SUM(B5:B9)</f>
        <v>3503604</v>
      </c>
      <c r="C10" s="17">
        <f>SUM(C5:C9)</f>
        <v>4908858</v>
      </c>
    </row>
    <row r="11" spans="1:3" x14ac:dyDescent="0.3">
      <c r="A11" s="3" t="s">
        <v>8</v>
      </c>
      <c r="B11" s="4">
        <v>960430</v>
      </c>
      <c r="C11" s="16">
        <v>442000</v>
      </c>
    </row>
    <row r="12" spans="1:3" x14ac:dyDescent="0.3">
      <c r="A12" s="3" t="s">
        <v>9</v>
      </c>
      <c r="B12" s="4">
        <v>-1748000</v>
      </c>
      <c r="C12" s="16">
        <v>-1370000</v>
      </c>
    </row>
    <row r="13" spans="1:3" s="1" customFormat="1" x14ac:dyDescent="0.3">
      <c r="A13" s="5" t="s">
        <v>10</v>
      </c>
      <c r="B13" s="6">
        <f>B10+B11+B12</f>
        <v>2716034</v>
      </c>
      <c r="C13" s="17">
        <f>C10+C11+C12</f>
        <v>3980858</v>
      </c>
    </row>
    <row r="14" spans="1:3" x14ac:dyDescent="0.3">
      <c r="A14" s="3" t="s">
        <v>28</v>
      </c>
      <c r="B14" s="4">
        <v>727897</v>
      </c>
      <c r="C14" s="16">
        <v>359921</v>
      </c>
    </row>
    <row r="15" spans="1:3" s="1" customFormat="1" x14ac:dyDescent="0.3">
      <c r="A15" s="5" t="s">
        <v>11</v>
      </c>
      <c r="B15" s="6">
        <f>B13-B14</f>
        <v>1988137</v>
      </c>
      <c r="C15" s="17">
        <f>C13-C14</f>
        <v>3620937</v>
      </c>
    </row>
    <row r="16" spans="1:3" s="1" customFormat="1" x14ac:dyDescent="0.3">
      <c r="A16" s="13" t="s">
        <v>44</v>
      </c>
      <c r="B16" s="6">
        <v>200000</v>
      </c>
      <c r="C16" s="17">
        <v>0</v>
      </c>
    </row>
    <row r="17" spans="1:3" s="1" customFormat="1" x14ac:dyDescent="0.3">
      <c r="A17" s="13" t="s">
        <v>45</v>
      </c>
      <c r="B17" s="6">
        <f>B15-B16</f>
        <v>1788137</v>
      </c>
      <c r="C17" s="17">
        <f>C15-C16</f>
        <v>3620937</v>
      </c>
    </row>
    <row r="18" spans="1:3" x14ac:dyDescent="0.3">
      <c r="A18" s="5" t="s">
        <v>30</v>
      </c>
      <c r="B18" s="4"/>
      <c r="C18" s="16"/>
    </row>
    <row r="19" spans="1:3" x14ac:dyDescent="0.3">
      <c r="A19" s="5" t="s">
        <v>12</v>
      </c>
      <c r="B19" s="4"/>
      <c r="C19" s="16"/>
    </row>
    <row r="20" spans="1:3" x14ac:dyDescent="0.3">
      <c r="A20" s="3" t="s">
        <v>46</v>
      </c>
      <c r="B20" s="4">
        <v>19187500</v>
      </c>
      <c r="C20" s="16">
        <v>16212500</v>
      </c>
    </row>
    <row r="21" spans="1:3" x14ac:dyDescent="0.3">
      <c r="A21" s="3" t="s">
        <v>47</v>
      </c>
      <c r="B21" s="4">
        <v>2160000</v>
      </c>
      <c r="C21" s="16">
        <v>2280000</v>
      </c>
    </row>
    <row r="22" spans="1:3" x14ac:dyDescent="0.3">
      <c r="A22" s="3" t="s">
        <v>70</v>
      </c>
      <c r="B22" s="4">
        <v>1200000</v>
      </c>
      <c r="C22" s="16">
        <v>700000</v>
      </c>
    </row>
    <row r="23" spans="1:3" x14ac:dyDescent="0.3">
      <c r="A23" s="3" t="s">
        <v>48</v>
      </c>
      <c r="B23" s="4">
        <v>295200</v>
      </c>
      <c r="C23" s="16">
        <v>345200</v>
      </c>
    </row>
    <row r="24" spans="1:3" s="1" customFormat="1" x14ac:dyDescent="0.3">
      <c r="A24" s="5" t="s">
        <v>13</v>
      </c>
      <c r="B24" s="6">
        <f>SUM(B20:B23)</f>
        <v>22842700</v>
      </c>
      <c r="C24" s="17">
        <f>SUM(C20:C23)</f>
        <v>19537700</v>
      </c>
    </row>
    <row r="25" spans="1:3" x14ac:dyDescent="0.3">
      <c r="A25" s="3" t="s">
        <v>49</v>
      </c>
      <c r="B25" s="4">
        <v>2000000</v>
      </c>
      <c r="C25" s="16">
        <v>1650000</v>
      </c>
    </row>
    <row r="26" spans="1:3" x14ac:dyDescent="0.3">
      <c r="A26" s="3" t="s">
        <v>50</v>
      </c>
      <c r="B26" s="4">
        <v>12334304</v>
      </c>
      <c r="C26" s="16">
        <v>10694988</v>
      </c>
    </row>
    <row r="27" spans="1:3" x14ac:dyDescent="0.3">
      <c r="A27" s="3" t="s">
        <v>51</v>
      </c>
      <c r="B27" s="4">
        <v>2556000</v>
      </c>
      <c r="C27" s="16">
        <v>1004000</v>
      </c>
    </row>
    <row r="28" spans="1:3" s="1" customFormat="1" x14ac:dyDescent="0.3">
      <c r="A28" s="5" t="s">
        <v>14</v>
      </c>
      <c r="B28" s="6">
        <f>SUM(B25:B27)+10000</f>
        <v>16900304</v>
      </c>
      <c r="C28" s="17">
        <f>SUM(C25:C27)</f>
        <v>13348988</v>
      </c>
    </row>
    <row r="29" spans="1:3" s="1" customFormat="1" x14ac:dyDescent="0.3">
      <c r="A29" s="5" t="s">
        <v>15</v>
      </c>
      <c r="B29" s="6">
        <f>B24+B28</f>
        <v>39743004</v>
      </c>
      <c r="C29" s="17">
        <f>C24+C28</f>
        <v>32886688</v>
      </c>
    </row>
    <row r="30" spans="1:3" x14ac:dyDescent="0.3">
      <c r="A30" s="3"/>
      <c r="B30" s="4"/>
      <c r="C30" s="16"/>
    </row>
    <row r="31" spans="1:3" x14ac:dyDescent="0.3">
      <c r="A31" s="5" t="s">
        <v>16</v>
      </c>
      <c r="B31" s="4"/>
      <c r="C31" s="16"/>
    </row>
    <row r="32" spans="1:3" x14ac:dyDescent="0.3">
      <c r="A32" s="3" t="s">
        <v>52</v>
      </c>
      <c r="B32" s="4">
        <v>2000000</v>
      </c>
      <c r="C32" s="16">
        <v>2000000</v>
      </c>
    </row>
    <row r="33" spans="1:3" x14ac:dyDescent="0.3">
      <c r="A33" s="3" t="s">
        <v>53</v>
      </c>
      <c r="B33" s="4">
        <v>6557842</v>
      </c>
      <c r="C33" s="16">
        <v>4769705</v>
      </c>
    </row>
    <row r="34" spans="1:3" s="1" customFormat="1" x14ac:dyDescent="0.3">
      <c r="A34" s="5" t="s">
        <v>17</v>
      </c>
      <c r="B34" s="6">
        <f>SUM(B32:B33)</f>
        <v>8557842</v>
      </c>
      <c r="C34" s="17">
        <f>SUM(C32:C33)</f>
        <v>6769705</v>
      </c>
    </row>
    <row r="35" spans="1:3" x14ac:dyDescent="0.3">
      <c r="A35" s="3" t="s">
        <v>54</v>
      </c>
      <c r="B35" s="4">
        <v>1050788</v>
      </c>
      <c r="C35" s="16">
        <v>938788</v>
      </c>
    </row>
    <row r="36" spans="1:3" x14ac:dyDescent="0.3">
      <c r="A36" s="3" t="s">
        <v>55</v>
      </c>
      <c r="B36" s="4">
        <v>13000000</v>
      </c>
      <c r="C36" s="16">
        <v>13200000</v>
      </c>
    </row>
    <row r="37" spans="1:3" s="1" customFormat="1" x14ac:dyDescent="0.3">
      <c r="A37" s="5" t="s">
        <v>18</v>
      </c>
      <c r="B37" s="6">
        <f>SUM(B35:B36)</f>
        <v>14050788</v>
      </c>
      <c r="C37" s="17">
        <f>SUM(C35:C36)</f>
        <v>14138788</v>
      </c>
    </row>
    <row r="38" spans="1:3" x14ac:dyDescent="0.3">
      <c r="A38" s="3" t="s">
        <v>56</v>
      </c>
      <c r="B38" s="4">
        <v>5976020</v>
      </c>
      <c r="C38" s="16">
        <v>2978520</v>
      </c>
    </row>
    <row r="39" spans="1:3" x14ac:dyDescent="0.3">
      <c r="A39" s="3" t="s">
        <v>19</v>
      </c>
      <c r="B39" s="4">
        <v>2461121</v>
      </c>
      <c r="C39" s="16">
        <v>2286083</v>
      </c>
    </row>
    <row r="40" spans="1:3" x14ac:dyDescent="0.3">
      <c r="A40" s="3" t="s">
        <v>20</v>
      </c>
      <c r="B40" s="4">
        <v>615898</v>
      </c>
      <c r="C40" s="16">
        <v>271921</v>
      </c>
    </row>
    <row r="41" spans="1:3" x14ac:dyDescent="0.3">
      <c r="A41" s="3" t="s">
        <v>57</v>
      </c>
      <c r="B41" s="4">
        <v>200000</v>
      </c>
      <c r="C41" s="16">
        <v>0</v>
      </c>
    </row>
    <row r="42" spans="1:3" x14ac:dyDescent="0.3">
      <c r="A42" s="3" t="s">
        <v>21</v>
      </c>
      <c r="B42" s="4">
        <v>4231335</v>
      </c>
      <c r="C42" s="16">
        <v>3925670</v>
      </c>
    </row>
    <row r="43" spans="1:3" x14ac:dyDescent="0.3">
      <c r="A43" s="3" t="s">
        <v>22</v>
      </c>
      <c r="B43" s="4">
        <v>3650000</v>
      </c>
      <c r="C43" s="16">
        <v>2516000</v>
      </c>
    </row>
    <row r="44" spans="1:3" s="1" customFormat="1" x14ac:dyDescent="0.3">
      <c r="A44" s="5" t="s">
        <v>23</v>
      </c>
      <c r="B44" s="6">
        <f>SUM(B38:B43)</f>
        <v>17134374</v>
      </c>
      <c r="C44" s="17">
        <f>SUM(C38:C43)+1</f>
        <v>11978195</v>
      </c>
    </row>
    <row r="45" spans="1:3" s="1" customFormat="1" x14ac:dyDescent="0.3">
      <c r="A45" s="5" t="s">
        <v>24</v>
      </c>
      <c r="B45" s="6">
        <f>B37+B44</f>
        <v>31185162</v>
      </c>
      <c r="C45" s="17">
        <f>C37+C44</f>
        <v>26116983</v>
      </c>
    </row>
    <row r="46" spans="1:3" s="1" customFormat="1" x14ac:dyDescent="0.3">
      <c r="A46" s="5" t="s">
        <v>25</v>
      </c>
      <c r="B46" s="6">
        <f>B34+B45</f>
        <v>39743004</v>
      </c>
      <c r="C46" s="17">
        <f>C34+C45</f>
        <v>32886688</v>
      </c>
    </row>
    <row r="48" spans="1:3" x14ac:dyDescent="0.3">
      <c r="A48" s="10"/>
      <c r="B48" s="21" t="s">
        <v>42</v>
      </c>
      <c r="C48" s="21" t="s">
        <v>43</v>
      </c>
    </row>
    <row r="49" spans="1:6" x14ac:dyDescent="0.3">
      <c r="A49" s="10" t="s">
        <v>58</v>
      </c>
      <c r="B49" s="21"/>
      <c r="C49" s="21"/>
      <c r="D49" s="20"/>
      <c r="E49" s="20"/>
      <c r="F49" s="20"/>
    </row>
    <row r="50" spans="1:6" x14ac:dyDescent="0.3">
      <c r="A50" s="10" t="s">
        <v>59</v>
      </c>
      <c r="B50" s="21"/>
      <c r="C50" s="21"/>
    </row>
    <row r="51" spans="1:6" x14ac:dyDescent="0.3">
      <c r="A51" s="10" t="s">
        <v>60</v>
      </c>
      <c r="B51" s="21"/>
      <c r="C51" s="21"/>
    </row>
    <row r="52" spans="1:6" x14ac:dyDescent="0.3">
      <c r="A52" s="10" t="s">
        <v>61</v>
      </c>
      <c r="B52" s="21"/>
      <c r="C52" s="21"/>
    </row>
    <row r="53" spans="1:6" x14ac:dyDescent="0.3">
      <c r="A53" s="10" t="s">
        <v>62</v>
      </c>
      <c r="B53" s="21"/>
      <c r="C53" s="21"/>
    </row>
    <row r="54" spans="1:6" x14ac:dyDescent="0.3">
      <c r="A54" s="10" t="s">
        <v>63</v>
      </c>
      <c r="B54" s="21"/>
      <c r="C54" s="21"/>
    </row>
    <row r="55" spans="1:6" x14ac:dyDescent="0.3">
      <c r="A55" s="10" t="s">
        <v>64</v>
      </c>
      <c r="B55" s="21"/>
      <c r="C55" s="21"/>
    </row>
    <row r="56" spans="1:6" x14ac:dyDescent="0.3">
      <c r="A56" s="10" t="s">
        <v>65</v>
      </c>
      <c r="B56" s="7"/>
      <c r="C56" s="7"/>
    </row>
    <row r="57" spans="1:6" x14ac:dyDescent="0.3">
      <c r="A57" s="10" t="s">
        <v>66</v>
      </c>
      <c r="B57" s="22"/>
      <c r="C57" s="22"/>
    </row>
    <row r="58" spans="1:6" x14ac:dyDescent="0.3">
      <c r="A58" s="10" t="s">
        <v>31</v>
      </c>
      <c r="B58" s="22"/>
      <c r="C58" s="21"/>
    </row>
    <row r="59" spans="1:6" x14ac:dyDescent="0.3">
      <c r="A59" s="10" t="s">
        <v>32</v>
      </c>
      <c r="B59" s="22"/>
      <c r="C59" s="21"/>
    </row>
    <row r="60" spans="1:6" x14ac:dyDescent="0.3">
      <c r="A60" s="10" t="s">
        <v>33</v>
      </c>
      <c r="B60" s="23"/>
      <c r="C60" s="21"/>
    </row>
    <row r="61" spans="1:6" x14ac:dyDescent="0.3">
      <c r="A61" s="10" t="s">
        <v>27</v>
      </c>
      <c r="B61" s="24"/>
      <c r="C61" s="21"/>
    </row>
    <row r="62" spans="1:6" x14ac:dyDescent="0.3">
      <c r="A62" s="10" t="s">
        <v>34</v>
      </c>
      <c r="B62" s="22"/>
      <c r="C62" s="21"/>
    </row>
    <row r="63" spans="1:6" x14ac:dyDescent="0.3">
      <c r="A63" s="10" t="s">
        <v>35</v>
      </c>
      <c r="B63" s="22"/>
      <c r="C63" s="21"/>
    </row>
    <row r="64" spans="1:6" x14ac:dyDescent="0.3">
      <c r="A64" s="10" t="s">
        <v>38</v>
      </c>
      <c r="B64" s="9"/>
      <c r="C64" s="9"/>
    </row>
    <row r="65" spans="1:3" x14ac:dyDescent="0.3">
      <c r="A65" s="10" t="s">
        <v>39</v>
      </c>
      <c r="B65" s="7"/>
      <c r="C65" s="7"/>
    </row>
    <row r="66" spans="1:3" x14ac:dyDescent="0.3">
      <c r="A66" s="10" t="s">
        <v>67</v>
      </c>
      <c r="B66" s="21"/>
      <c r="C66" s="21"/>
    </row>
    <row r="67" spans="1:3" x14ac:dyDescent="0.3">
      <c r="A67" s="10" t="s">
        <v>68</v>
      </c>
      <c r="B67" s="21"/>
      <c r="C67" s="21"/>
    </row>
    <row r="68" spans="1:3" x14ac:dyDescent="0.3">
      <c r="A68" s="10" t="s">
        <v>71</v>
      </c>
      <c r="B68" s="21"/>
      <c r="C68" s="21"/>
    </row>
    <row r="69" spans="1:3" x14ac:dyDescent="0.3">
      <c r="A69" s="10" t="s">
        <v>40</v>
      </c>
      <c r="B69" s="7"/>
      <c r="C69" s="7"/>
    </row>
    <row r="70" spans="1:3" x14ac:dyDescent="0.3">
      <c r="A70" s="10" t="s">
        <v>36</v>
      </c>
      <c r="B70" s="22"/>
      <c r="C70" s="19"/>
    </row>
    <row r="71" spans="1:3" x14ac:dyDescent="0.3">
      <c r="A71" s="10" t="s">
        <v>37</v>
      </c>
      <c r="B71" s="7"/>
      <c r="C71" s="18"/>
    </row>
    <row r="72" spans="1:3" x14ac:dyDescent="0.3">
      <c r="A72" s="10" t="s">
        <v>26</v>
      </c>
      <c r="B72" s="8"/>
      <c r="C72" s="8"/>
    </row>
    <row r="73" spans="1:3" x14ac:dyDescent="0.3">
      <c r="A73" s="10" t="s">
        <v>69</v>
      </c>
      <c r="B73" s="8"/>
      <c r="C73" s="8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Oppgave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Torunn Drage Roti</dc:creator>
  <cp:lastModifiedBy>Torunn</cp:lastModifiedBy>
  <dcterms:created xsi:type="dcterms:W3CDTF">2015-10-28T13:14:33Z</dcterms:created>
  <dcterms:modified xsi:type="dcterms:W3CDTF">2020-09-07T06:08:00Z</dcterms:modified>
</cp:coreProperties>
</file>