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iO\"/>
    </mc:Choice>
  </mc:AlternateContent>
  <xr:revisionPtr revIDLastSave="0" documentId="13_ncr:1_{F0B95C21-CF4F-4A17-B275-73FC92E5AF6D}" xr6:coauthVersionLast="45" xr6:coauthVersionMax="45" xr10:uidLastSave="{00000000-0000-0000-0000-000000000000}"/>
  <bookViews>
    <workbookView xWindow="-108" yWindow="-108" windowWidth="23256" windowHeight="12576" xr2:uid="{A7CEA4AD-2FC5-4AAB-A50F-FCE37E4D3506}"/>
  </bookViews>
  <sheets>
    <sheet name="Oppgave 1" sheetId="1" r:id="rId1"/>
    <sheet name="Oppgave 1 m.løsn" sheetId="3" r:id="rId2"/>
    <sheet name="Oppgave 2" sheetId="4" r:id="rId3"/>
    <sheet name="Oppgave 2 m. løsn" sheetId="6" r:id="rId4"/>
    <sheet name="Oppgave 3" sheetId="5" r:id="rId5"/>
    <sheet name="Oppgave 3 m. løsn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7" l="1"/>
  <c r="C84" i="7"/>
  <c r="B84" i="7"/>
  <c r="B86" i="7" s="1"/>
  <c r="B63" i="7"/>
  <c r="B60" i="7"/>
  <c r="C23" i="7"/>
  <c r="B23" i="7"/>
  <c r="C18" i="7"/>
  <c r="B18" i="7"/>
  <c r="B75" i="7" s="1"/>
  <c r="B7" i="7"/>
  <c r="B91" i="7" s="1"/>
  <c r="B72" i="6"/>
  <c r="B63" i="6"/>
  <c r="F52" i="6"/>
  <c r="B52" i="6"/>
  <c r="D48" i="6"/>
  <c r="D47" i="6"/>
  <c r="D45" i="6"/>
  <c r="D46" i="6" s="1"/>
  <c r="D43" i="6"/>
  <c r="D52" i="6" s="1"/>
  <c r="B35" i="6"/>
  <c r="J35" i="6" s="1"/>
  <c r="D55" i="6" s="1"/>
  <c r="B58" i="6" s="1"/>
  <c r="N28" i="6"/>
  <c r="J28" i="6"/>
  <c r="F28" i="6"/>
  <c r="F27" i="6"/>
  <c r="B10" i="7" l="1"/>
  <c r="B85" i="7"/>
  <c r="D44" i="6"/>
  <c r="B88" i="7" l="1"/>
  <c r="B73" i="7"/>
  <c r="B77" i="7" s="1"/>
  <c r="B83" i="7" s="1"/>
  <c r="B87" i="7" s="1"/>
  <c r="B12" i="7"/>
  <c r="B80" i="7" s="1"/>
  <c r="B70" i="7"/>
  <c r="C23" i="5" l="1"/>
  <c r="B23" i="5"/>
  <c r="C18" i="5"/>
  <c r="B18" i="5"/>
  <c r="B7" i="5"/>
  <c r="B10" i="5" s="1"/>
  <c r="B12" i="5" s="1"/>
  <c r="U57" i="4" l="1"/>
  <c r="A13" i="3"/>
  <c r="A10" i="3"/>
</calcChain>
</file>

<file path=xl/sharedStrings.xml><?xml version="1.0" encoding="utf-8"?>
<sst xmlns="http://schemas.openxmlformats.org/spreadsheetml/2006/main" count="307" uniqueCount="147">
  <si>
    <t>1. Hva viser resultatet oss? </t>
  </si>
  <si>
    <t>Den økonomiske stillingen på et gitt tidspunkt.</t>
  </si>
  <si>
    <t>Den økonomiske utviklingen over en periode.</t>
  </si>
  <si>
    <t>Inn- og utbetalingene over en periode.</t>
  </si>
  <si>
    <t>2. Det er kjøpt inn varer for kr 100 000 i perioden, og varelageret har økt med kr 20 000. Hva er periodens varekostnad? </t>
  </si>
  <si>
    <t>3. For en bedrift er alt salg avgiftspliktig med 25 % som sats. I løpet av en periode har den utgående merverdiavgiften vært kr 1 000 000.  Hva utgjør salget i perioden eksklusive merverdiavgift? </t>
  </si>
  <si>
    <t>4.  Hva blir det mest riktige kostnadsbegrepet: Den kostnadsøkningen som inntreffer når vi øker produksjonen med kun én enhet kalles for: </t>
  </si>
  <si>
    <t>Sunk cost</t>
  </si>
  <si>
    <t>Alternativ kostnad</t>
  </si>
  <si>
    <t>Grensekostnad</t>
  </si>
  <si>
    <t>Variabel kostnad</t>
  </si>
  <si>
    <t>Fast kostnad</t>
  </si>
  <si>
    <t>5. Hva blir IKKE riktig med tanke på begrepet variable kostnader: </t>
  </si>
  <si>
    <t>For en handelsbedrift er husleiekostnaden helt klart variabel.</t>
  </si>
  <si>
    <t>For en produksjonsbedrift vil innsatsvarer og råvarer være variable.</t>
  </si>
  <si>
    <t>For en tjenesteproduserende vil lønn og eventuelt materiell som medgår, være variable.</t>
  </si>
  <si>
    <t>Oppgave 1 (Vektlegges 5 %).</t>
  </si>
  <si>
    <t>Oppgave 2 (Vektlegges 15 %)</t>
  </si>
  <si>
    <t>Du skal gjøre følgende:</t>
  </si>
  <si>
    <t>a) Bokfør de ti nedenstående posteringene ved bruk av balanseligningen.</t>
  </si>
  <si>
    <t>b) Før lønnsposteringen ved bruk av fortegnskontoer.</t>
  </si>
  <si>
    <t xml:space="preserve">c) Få frem resultatet av disse føringene ved spørsmålene nedenfor. </t>
  </si>
  <si>
    <t xml:space="preserve">Se bort fra mva. </t>
  </si>
  <si>
    <t>Posteringer:</t>
  </si>
  <si>
    <t>1. Kontant salg av tjenester for kr 200 000,- .</t>
  </si>
  <si>
    <t>2. Kjøp av varer for kr 110 000,- på kreditt.</t>
  </si>
  <si>
    <t>3. Opptak av lån på 1 000 000,-.</t>
  </si>
  <si>
    <t xml:space="preserve">4. Utbetaling av bruttolønn på kr 50 000,-. De ansatte betaler 30 % i skatt, arbeidsgiveravgiften er 14,1 % og feriepengene utgjør 12 %. </t>
  </si>
  <si>
    <t xml:space="preserve">5. Betaling av avdrag og renter på lånet på tilsammen kr 100 000,-. Renten er på kr 20 000,-. </t>
  </si>
  <si>
    <t>6. Kjøp av PC'er på kreditt med fem års forventet levetid for kr 100 000,-.</t>
  </si>
  <si>
    <t>7. Varekjøpet i punkt 2 betales.</t>
  </si>
  <si>
    <t>8.Halvparten av varene i punkt 2 selges kontant for kr 100 000,-.</t>
  </si>
  <si>
    <t>9. PC'ene i punkt 6 betales.</t>
  </si>
  <si>
    <t>10. PC'ene i punkt 6 må kostnadsføres.</t>
  </si>
  <si>
    <t>Balansen</t>
  </si>
  <si>
    <t>Eiendeler</t>
  </si>
  <si>
    <t>Egenkapital og Gjeld</t>
  </si>
  <si>
    <t>AM</t>
  </si>
  <si>
    <t>+</t>
  </si>
  <si>
    <t>OM</t>
  </si>
  <si>
    <t>Bank</t>
  </si>
  <si>
    <t>=</t>
  </si>
  <si>
    <t>IEK</t>
  </si>
  <si>
    <t>OEK</t>
  </si>
  <si>
    <t>LG</t>
  </si>
  <si>
    <t>KG</t>
  </si>
  <si>
    <t>Lønnspostering med fortegnskontoer:</t>
  </si>
  <si>
    <t>Kontonummer</t>
  </si>
  <si>
    <t>Konto navn</t>
  </si>
  <si>
    <t>D/K</t>
  </si>
  <si>
    <t>+/-</t>
  </si>
  <si>
    <t>Resultat av føringer:</t>
  </si>
  <si>
    <t>Hva er bedriftens totale lønnskostnader i perioden?</t>
  </si>
  <si>
    <t>Svar:</t>
  </si>
  <si>
    <t>Hva blir resultatet i perioden?</t>
  </si>
  <si>
    <t>Hva blir driftsresultatet?</t>
  </si>
  <si>
    <t>Forutsett at de selger alle varene med samme bruttofortjeneste.</t>
  </si>
  <si>
    <t>Hva er bruttofortjenesten i % ?</t>
  </si>
  <si>
    <t>Hvordan hadde driftsresultatet blitt påvirket dersom rentekostnadene hadde vært kr 25 000 vs kr 20 000?</t>
  </si>
  <si>
    <t>A. Driftsresultatet hadde blitt kr 5 000 bedre</t>
  </si>
  <si>
    <t>B. Driftsresultatet hadde blitt kr 5 000 dårligere</t>
  </si>
  <si>
    <t>C. Driftsresultatet hadde blitt det samme</t>
  </si>
  <si>
    <t>I henhold til skatteregnskapet bruker de 30 % saldoavskrivninger på anleggsmidlene sine.</t>
  </si>
  <si>
    <t>Hva blir årets skattemessige avskrivning?</t>
  </si>
  <si>
    <t>Oppgave 3 (Vektlegges 15 %)</t>
  </si>
  <si>
    <t>Nedenfor er vist et regnskapssammendrag for Data AS.</t>
  </si>
  <si>
    <t>Resultatregnskap</t>
  </si>
  <si>
    <t>Salgsinntekter</t>
  </si>
  <si>
    <t>Driftskostnader</t>
  </si>
  <si>
    <t>Driftsresultat</t>
  </si>
  <si>
    <t>Renteinntekter</t>
  </si>
  <si>
    <t>Rentekostnader</t>
  </si>
  <si>
    <t>Resultat før skattekostnad</t>
  </si>
  <si>
    <t>Skattekostnad</t>
  </si>
  <si>
    <t>Årsresultat</t>
  </si>
  <si>
    <t>Balanse per 31.12</t>
  </si>
  <si>
    <t>2017 (UB)</t>
  </si>
  <si>
    <t>2016 (IB)</t>
  </si>
  <si>
    <t>Anelggsmidler</t>
  </si>
  <si>
    <t>Omløpsmidler</t>
  </si>
  <si>
    <t>Sum eiendeler</t>
  </si>
  <si>
    <t>Egenkapital</t>
  </si>
  <si>
    <t>Langsiktig gjeld</t>
  </si>
  <si>
    <t>Kortsiktig gjeld</t>
  </si>
  <si>
    <t>Sum egenkapital og gjeld</t>
  </si>
  <si>
    <t>Tilleggsopplysninger</t>
  </si>
  <si>
    <t>Varelager</t>
  </si>
  <si>
    <t>Kundefordringer</t>
  </si>
  <si>
    <t>Leverandørgjeld</t>
  </si>
  <si>
    <t>Varekostnad</t>
  </si>
  <si>
    <t>Avskrivninger</t>
  </si>
  <si>
    <t>Bokført tap på fordringer</t>
  </si>
  <si>
    <t>Svar deretter på nedenstående spørsmål:</t>
  </si>
  <si>
    <t>1. Egenkapitalen er oppdelt i innskutt og opptjent egenkapital. (Sett kryss ved riktig svaralternativ)</t>
  </si>
  <si>
    <t xml:space="preserve">Riktig </t>
  </si>
  <si>
    <t>Galt</t>
  </si>
  <si>
    <t>2. Kassekreditt er plassert som langsiktig gjeld i årsregnskapet. (Sett kryss ved riktig svaralternativ)</t>
  </si>
  <si>
    <t>3. Kassekreditlimiten er ikke oppført i balansen. (Sett kryss ved riktig svaralternativ)</t>
  </si>
  <si>
    <t>4. Undervurdering av eiendeler gir skjulte reserver. (Sett kryss ved riktig svaralternativ)</t>
  </si>
  <si>
    <t>5. Når de skjulte reserver øker vil det bokførte resultatet være større enn det virkelige resultatet. (Sett kryss ved riktig svaralternativ)</t>
  </si>
  <si>
    <t>6. Likviditet har med evnen til å tjene penger å gjøre. (Sett kryss ved riktig svaralternativ)</t>
  </si>
  <si>
    <t>7. Hva blir likviditetsgrad 1 i 2017. (Svar i boksen nedenfor)</t>
  </si>
  <si>
    <t>8. Hva blir likviditetsgrad 2 i 2017. (Svar i boksen nedenfor)</t>
  </si>
  <si>
    <t>9. En solid bedrift har høy egenkapitalandel. (Sett kryss ved riktig svaralternativ)</t>
  </si>
  <si>
    <t>10. Beregn bedriftens totalkapitalrentabilitet (TKR) for 2017. (Svar i boksen nedenfor)</t>
  </si>
  <si>
    <t>11. Bruk Du Pont modellen til å beregne bedriftens resultatgrad og totalkapitalens omløpshastighet for 2017 for deretter å sjekke at TKR stemmer med det du beregnet i spørsmål 10. (Svar i boksene nedenfor)</t>
  </si>
  <si>
    <t>Resultatgrad</t>
  </si>
  <si>
    <t>Totalkapitalens omløpshastighet</t>
  </si>
  <si>
    <t>TKR (sjekk)</t>
  </si>
  <si>
    <t>12. Hvor mye ble avsatt til utbytte per 31.12.2017 (UB)? Det har ikke vært innskudd av ny egenkapial (Svar i boksen nedenfor)</t>
  </si>
  <si>
    <t>13. Beregn egenkapitalrentabiliteten (før skatt) ved hjelp av brekkstangformelen. (Svar i boksen nedenfor)</t>
  </si>
  <si>
    <t>Egenkapitalrentabilitet ved hjelp av brekkstangformelen</t>
  </si>
  <si>
    <t>Egenkapitalrentabilitet</t>
  </si>
  <si>
    <t>14. Hva ble EBITDA-marginen i 2017? (Svar i boksen nedenfor)</t>
  </si>
  <si>
    <t>15. Hvor mye ble kjøpt inn av varer i 2017? (Svar i boksen nedenfor)</t>
  </si>
  <si>
    <t>2. Kjøp av varer for kr 110 000,- på kreditt</t>
  </si>
  <si>
    <t>3. Opptak av lån på kr 1 000 000,-</t>
  </si>
  <si>
    <t xml:space="preserve">4. Utbetaling av bruttolønn på kr 50 000-. De ansatte betaler 30 % i skatt, arbeidsgiveravgiften er 14,1 % og feriepengene utgjør 12 %. </t>
  </si>
  <si>
    <t xml:space="preserve">5. Betaling av avdrag og renter på lånet på tilsammen kr 100 000,-. Renten er på kr 20 000-. </t>
  </si>
  <si>
    <t>6. Kjøp av PC'er på kreditt med fem års forventet levetid for kr 100 000,-</t>
  </si>
  <si>
    <t>7. Varekjøpet i punkt 2 betales</t>
  </si>
  <si>
    <t>8.Halvparten av varene i punkt 2 selges kontant for kr 100 000,-</t>
  </si>
  <si>
    <t>9. PC'ene i punkt 6 betales</t>
  </si>
  <si>
    <t>10. PC'ene i punkt 6 må kostnadsføres</t>
  </si>
  <si>
    <t>Med fortegnskontoer:</t>
  </si>
  <si>
    <t>K</t>
  </si>
  <si>
    <t>Lønn</t>
  </si>
  <si>
    <t>D</t>
  </si>
  <si>
    <t>Skattetrekk Bank</t>
  </si>
  <si>
    <t xml:space="preserve">Skattetrekk  </t>
  </si>
  <si>
    <t>Feriepenger</t>
  </si>
  <si>
    <t>Påløpte FP</t>
  </si>
  <si>
    <t>Arbeidsgiveravgift</t>
  </si>
  <si>
    <t>Skyldig Arb.g avgift</t>
  </si>
  <si>
    <t>Arbeidsgiveravgift FP</t>
  </si>
  <si>
    <t>Påløpt Arb.g avgift</t>
  </si>
  <si>
    <t>Overskudd med kr</t>
  </si>
  <si>
    <t>Driftsresultatet hadde blitt kr 5 000 bedre</t>
  </si>
  <si>
    <t>Driftsresultatet hadde blitt kr 5 000 dårligere</t>
  </si>
  <si>
    <t>Driftsresultatet hadde blitt det samme</t>
  </si>
  <si>
    <t>X</t>
  </si>
  <si>
    <t>Dvs null avsatt i utbytte</t>
  </si>
  <si>
    <t>TKR</t>
  </si>
  <si>
    <t>Sum Gjeld 2017 (UB) og 2016 (UB)</t>
  </si>
  <si>
    <t>GGR</t>
  </si>
  <si>
    <t>G/E</t>
  </si>
  <si>
    <t>(Ikke pensum for INEC1800 H20)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</si>
</sst>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&quot;kr&quot;\ * #,##0_ ;_ &quot;kr&quot;\ * \-#,##0_ ;_ &quot;kr&quot;\ * &quot;-&quot;??_ ;_ @_ 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0" xfId="1" applyNumberFormat="1" applyFont="1" applyFill="1"/>
    <xf numFmtId="3" fontId="3" fillId="0" borderId="0" xfId="1" applyNumberFormat="1" applyFont="1" applyFill="1" applyBorder="1"/>
    <xf numFmtId="3" fontId="5" fillId="0" borderId="0" xfId="0" applyNumberFormat="1" applyFont="1"/>
    <xf numFmtId="3" fontId="3" fillId="0" borderId="8" xfId="0" applyNumberFormat="1" applyFont="1" applyBorder="1"/>
    <xf numFmtId="3" fontId="3" fillId="0" borderId="8" xfId="0" quotePrefix="1" applyNumberFormat="1" applyFont="1" applyBorder="1"/>
    <xf numFmtId="1" fontId="3" fillId="0" borderId="0" xfId="1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3" fontId="3" fillId="0" borderId="0" xfId="1" applyNumberFormat="1" applyFont="1" applyFill="1" applyBorder="1" applyAlignment="1"/>
    <xf numFmtId="3" fontId="4" fillId="0" borderId="0" xfId="1" quotePrefix="1" applyNumberFormat="1" applyFont="1" applyFill="1" applyBorder="1" applyAlignment="1"/>
    <xf numFmtId="3" fontId="3" fillId="0" borderId="0" xfId="1" applyNumberFormat="1" applyFont="1" applyFill="1" applyAlignment="1"/>
    <xf numFmtId="0" fontId="6" fillId="0" borderId="0" xfId="0" applyFont="1" applyAlignment="1">
      <alignment horizontal="center" vertical="center" wrapText="1"/>
    </xf>
    <xf numFmtId="1" fontId="3" fillId="0" borderId="0" xfId="0" applyNumberFormat="1" applyFont="1"/>
    <xf numFmtId="0" fontId="7" fillId="0" borderId="0" xfId="0" applyFont="1" applyAlignment="1">
      <alignment horizontal="center" vertical="center" wrapText="1"/>
    </xf>
    <xf numFmtId="9" fontId="5" fillId="0" borderId="0" xfId="3" applyFont="1" applyFill="1" applyAlignme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2" borderId="0" xfId="0" applyFont="1" applyFill="1"/>
    <xf numFmtId="0" fontId="9" fillId="2" borderId="0" xfId="0" applyFont="1" applyFill="1"/>
    <xf numFmtId="0" fontId="8" fillId="3" borderId="0" xfId="0" applyFont="1" applyFill="1"/>
    <xf numFmtId="164" fontId="8" fillId="3" borderId="0" xfId="2" applyNumberFormat="1" applyFont="1" applyFill="1"/>
    <xf numFmtId="0" fontId="9" fillId="3" borderId="0" xfId="0" applyFont="1" applyFill="1"/>
    <xf numFmtId="164" fontId="9" fillId="2" borderId="0" xfId="2" applyNumberFormat="1" applyFont="1" applyFill="1"/>
    <xf numFmtId="3" fontId="10" fillId="0" borderId="0" xfId="0" applyNumberFormat="1" applyFont="1" applyAlignment="1">
      <alignment horizontal="left"/>
    </xf>
    <xf numFmtId="165" fontId="3" fillId="0" borderId="0" xfId="1" applyNumberFormat="1" applyFont="1"/>
    <xf numFmtId="165" fontId="3" fillId="0" borderId="0" xfId="1" applyNumberFormat="1" applyFont="1" applyAlignment="1">
      <alignment horizontal="left" vertical="center"/>
    </xf>
    <xf numFmtId="165" fontId="5" fillId="0" borderId="2" xfId="1" applyNumberFormat="1" applyFont="1" applyBorder="1"/>
    <xf numFmtId="165" fontId="3" fillId="0" borderId="2" xfId="1" applyNumberFormat="1" applyFont="1" applyBorder="1"/>
    <xf numFmtId="43" fontId="3" fillId="0" borderId="0" xfId="1" applyFont="1"/>
    <xf numFmtId="10" fontId="3" fillId="0" borderId="0" xfId="3" applyNumberFormat="1" applyFont="1"/>
    <xf numFmtId="165" fontId="5" fillId="0" borderId="0" xfId="1" applyNumberFormat="1" applyFont="1"/>
    <xf numFmtId="0" fontId="3" fillId="0" borderId="0" xfId="0" applyFont="1" applyAlignment="1">
      <alignment vertical="center" readingOrder="1"/>
    </xf>
    <xf numFmtId="165" fontId="3" fillId="0" borderId="9" xfId="1" applyNumberFormat="1" applyFont="1" applyBorder="1"/>
    <xf numFmtId="165" fontId="3" fillId="0" borderId="10" xfId="1" applyNumberFormat="1" applyFont="1" applyBorder="1" applyAlignment="1">
      <alignment horizontal="center"/>
    </xf>
    <xf numFmtId="165" fontId="3" fillId="0" borderId="11" xfId="1" applyNumberFormat="1" applyFont="1" applyBorder="1"/>
    <xf numFmtId="165" fontId="3" fillId="0" borderId="12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43" fontId="3" fillId="0" borderId="13" xfId="1" applyFont="1" applyBorder="1"/>
    <xf numFmtId="43" fontId="3" fillId="0" borderId="0" xfId="1" applyFont="1" applyBorder="1"/>
    <xf numFmtId="0" fontId="3" fillId="0" borderId="0" xfId="0" applyFont="1" applyAlignment="1">
      <alignment horizontal="left" vertical="center" readingOrder="1"/>
    </xf>
    <xf numFmtId="10" fontId="3" fillId="0" borderId="13" xfId="3" applyNumberFormat="1" applyFont="1" applyBorder="1"/>
    <xf numFmtId="10" fontId="3" fillId="0" borderId="0" xfId="3" applyNumberFormat="1" applyFont="1" applyBorder="1"/>
    <xf numFmtId="165" fontId="3" fillId="0" borderId="13" xfId="1" applyNumberFormat="1" applyFont="1" applyBorder="1"/>
    <xf numFmtId="165" fontId="3" fillId="0" borderId="0" xfId="3" applyNumberFormat="1" applyFont="1" applyBorder="1"/>
    <xf numFmtId="0" fontId="3" fillId="0" borderId="0" xfId="0" applyFont="1" applyAlignment="1">
      <alignment horizontal="left" vertical="center" indent="4" readingOrder="1"/>
    </xf>
    <xf numFmtId="3" fontId="4" fillId="4" borderId="0" xfId="0" applyNumberFormat="1" applyFont="1" applyFill="1"/>
    <xf numFmtId="3" fontId="3" fillId="4" borderId="0" xfId="0" applyNumberFormat="1" applyFont="1" applyFill="1"/>
    <xf numFmtId="3" fontId="4" fillId="5" borderId="0" xfId="0" applyNumberFormat="1" applyFont="1" applyFill="1"/>
    <xf numFmtId="3" fontId="3" fillId="5" borderId="0" xfId="0" applyNumberFormat="1" applyFont="1" applyFill="1"/>
    <xf numFmtId="3" fontId="4" fillId="6" borderId="0" xfId="0" applyNumberFormat="1" applyFont="1" applyFill="1"/>
    <xf numFmtId="3" fontId="3" fillId="6" borderId="0" xfId="0" applyNumberFormat="1" applyFont="1" applyFill="1"/>
    <xf numFmtId="3" fontId="4" fillId="3" borderId="0" xfId="0" applyNumberFormat="1" applyFont="1" applyFill="1"/>
    <xf numFmtId="3" fontId="3" fillId="3" borderId="0" xfId="0" applyNumberFormat="1" applyFont="1" applyFill="1"/>
    <xf numFmtId="3" fontId="4" fillId="7" borderId="0" xfId="0" applyNumberFormat="1" applyFont="1" applyFill="1"/>
    <xf numFmtId="3" fontId="3" fillId="7" borderId="0" xfId="0" applyNumberFormat="1" applyFont="1" applyFill="1"/>
    <xf numFmtId="3" fontId="4" fillId="8" borderId="0" xfId="0" applyNumberFormat="1" applyFont="1" applyFill="1"/>
    <xf numFmtId="3" fontId="3" fillId="8" borderId="0" xfId="0" applyNumberFormat="1" applyFont="1" applyFill="1"/>
    <xf numFmtId="3" fontId="4" fillId="9" borderId="0" xfId="0" applyNumberFormat="1" applyFont="1" applyFill="1"/>
    <xf numFmtId="3" fontId="3" fillId="9" borderId="0" xfId="0" applyNumberFormat="1" applyFont="1" applyFill="1"/>
    <xf numFmtId="3" fontId="4" fillId="10" borderId="0" xfId="0" applyNumberFormat="1" applyFont="1" applyFill="1"/>
    <xf numFmtId="3" fontId="3" fillId="10" borderId="0" xfId="0" applyNumberFormat="1" applyFont="1" applyFill="1"/>
    <xf numFmtId="3" fontId="4" fillId="11" borderId="0" xfId="0" applyNumberFormat="1" applyFont="1" applyFill="1"/>
    <xf numFmtId="3" fontId="3" fillId="11" borderId="0" xfId="0" applyNumberFormat="1" applyFont="1" applyFill="1"/>
    <xf numFmtId="3" fontId="3" fillId="0" borderId="0" xfId="0" quotePrefix="1" applyNumberFormat="1" applyFont="1"/>
    <xf numFmtId="3" fontId="3" fillId="4" borderId="0" xfId="1" applyNumberFormat="1" applyFont="1" applyFill="1"/>
    <xf numFmtId="3" fontId="3" fillId="4" borderId="0" xfId="1" applyNumberFormat="1" applyFont="1" applyFill="1" applyBorder="1"/>
    <xf numFmtId="3" fontId="3" fillId="9" borderId="0" xfId="1" applyNumberFormat="1" applyFont="1" applyFill="1"/>
    <xf numFmtId="3" fontId="3" fillId="0" borderId="0" xfId="1" applyNumberFormat="1" applyFont="1"/>
    <xf numFmtId="3" fontId="3" fillId="7" borderId="0" xfId="1" applyNumberFormat="1" applyFont="1" applyFill="1"/>
    <xf numFmtId="3" fontId="3" fillId="7" borderId="0" xfId="1" applyNumberFormat="1" applyFont="1" applyFill="1" applyBorder="1"/>
    <xf numFmtId="3" fontId="3" fillId="8" borderId="0" xfId="1" applyNumberFormat="1" applyFont="1" applyFill="1"/>
    <xf numFmtId="3" fontId="3" fillId="8" borderId="0" xfId="1" applyNumberFormat="1" applyFont="1" applyFill="1" applyBorder="1"/>
    <xf numFmtId="3" fontId="3" fillId="0" borderId="0" xfId="1" applyNumberFormat="1" applyFont="1" applyAlignment="1"/>
    <xf numFmtId="3" fontId="3" fillId="9" borderId="0" xfId="1" applyNumberFormat="1" applyFont="1" applyFill="1" applyAlignment="1"/>
    <xf numFmtId="3" fontId="3" fillId="9" borderId="0" xfId="1" applyNumberFormat="1" applyFont="1" applyFill="1" applyBorder="1"/>
    <xf numFmtId="3" fontId="3" fillId="0" borderId="0" xfId="1" applyNumberFormat="1" applyFont="1" applyBorder="1"/>
    <xf numFmtId="3" fontId="4" fillId="9" borderId="0" xfId="1" quotePrefix="1" applyNumberFormat="1" applyFont="1" applyFill="1" applyBorder="1" applyAlignment="1"/>
    <xf numFmtId="3" fontId="4" fillId="10" borderId="0" xfId="1" quotePrefix="1" applyNumberFormat="1" applyFont="1" applyFill="1" applyBorder="1" applyAlignment="1"/>
    <xf numFmtId="3" fontId="3" fillId="10" borderId="0" xfId="1" applyNumberFormat="1" applyFont="1" applyFill="1" applyBorder="1"/>
    <xf numFmtId="3" fontId="3" fillId="10" borderId="0" xfId="1" applyNumberFormat="1" applyFont="1" applyFill="1"/>
    <xf numFmtId="3" fontId="3" fillId="11" borderId="0" xfId="1" applyNumberFormat="1" applyFont="1" applyFill="1" applyAlignment="1"/>
    <xf numFmtId="3" fontId="3" fillId="11" borderId="0" xfId="1" applyNumberFormat="1" applyFont="1" applyFill="1"/>
    <xf numFmtId="3" fontId="4" fillId="11" borderId="0" xfId="1" quotePrefix="1" applyNumberFormat="1" applyFont="1" applyFill="1" applyBorder="1" applyAlignment="1"/>
    <xf numFmtId="3" fontId="3" fillId="11" borderId="0" xfId="1" applyNumberFormat="1" applyFont="1" applyFill="1" applyBorder="1"/>
    <xf numFmtId="1" fontId="3" fillId="3" borderId="8" xfId="0" applyNumberFormat="1" applyFont="1" applyFill="1" applyBorder="1" applyAlignment="1">
      <alignment horizontal="right"/>
    </xf>
    <xf numFmtId="3" fontId="3" fillId="3" borderId="8" xfId="0" applyNumberFormat="1" applyFont="1" applyFill="1" applyBorder="1"/>
    <xf numFmtId="3" fontId="3" fillId="3" borderId="8" xfId="1" applyNumberFormat="1" applyFont="1" applyFill="1" applyBorder="1" applyAlignment="1"/>
    <xf numFmtId="3" fontId="11" fillId="0" borderId="0" xfId="0" applyNumberFormat="1" applyFont="1"/>
    <xf numFmtId="3" fontId="12" fillId="0" borderId="0" xfId="0" applyNumberFormat="1" applyFont="1"/>
    <xf numFmtId="9" fontId="11" fillId="0" borderId="0" xfId="3" applyFont="1" applyAlignment="1"/>
    <xf numFmtId="0" fontId="3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2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3" xfId="0" applyNumberFormat="1" applyFont="1" applyBorder="1"/>
    <xf numFmtId="165" fontId="3" fillId="0" borderId="0" xfId="1" applyNumberFormat="1" applyFont="1" applyAlignment="1">
      <alignment horizontal="left" wrapText="1"/>
    </xf>
    <xf numFmtId="3" fontId="11" fillId="0" borderId="0" xfId="0" applyNumberFormat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6259-796E-4F56-BC7A-1F710200C7FA}">
  <dimension ref="A1:A27"/>
  <sheetViews>
    <sheetView tabSelected="1" workbookViewId="0"/>
  </sheetViews>
  <sheetFormatPr defaultRowHeight="15.6" x14ac:dyDescent="0.3"/>
  <cols>
    <col min="1" max="1" width="16.6640625" style="34" bestFit="1" customWidth="1"/>
    <col min="2" max="16384" width="8.88671875" style="34"/>
  </cols>
  <sheetData>
    <row r="1" spans="1:1" x14ac:dyDescent="0.3">
      <c r="A1" s="33" t="s">
        <v>16</v>
      </c>
    </row>
    <row r="3" spans="1:1" x14ac:dyDescent="0.3">
      <c r="A3" s="34" t="s">
        <v>0</v>
      </c>
    </row>
    <row r="5" spans="1:1" x14ac:dyDescent="0.3">
      <c r="A5" s="34" t="s">
        <v>1</v>
      </c>
    </row>
    <row r="6" spans="1:1" x14ac:dyDescent="0.3">
      <c r="A6" s="34" t="s">
        <v>2</v>
      </c>
    </row>
    <row r="7" spans="1:1" x14ac:dyDescent="0.3">
      <c r="A7" s="34" t="s">
        <v>3</v>
      </c>
    </row>
    <row r="9" spans="1:1" x14ac:dyDescent="0.3">
      <c r="A9" s="34" t="s">
        <v>4</v>
      </c>
    </row>
    <row r="10" spans="1:1" x14ac:dyDescent="0.3">
      <c r="A10" s="38"/>
    </row>
    <row r="12" spans="1:1" x14ac:dyDescent="0.3">
      <c r="A12" s="34" t="s">
        <v>5</v>
      </c>
    </row>
    <row r="13" spans="1:1" x14ac:dyDescent="0.3">
      <c r="A13" s="38"/>
    </row>
    <row r="15" spans="1:1" x14ac:dyDescent="0.3">
      <c r="A15" s="34" t="s">
        <v>6</v>
      </c>
    </row>
    <row r="17" spans="1:1" x14ac:dyDescent="0.3">
      <c r="A17" s="34" t="s">
        <v>7</v>
      </c>
    </row>
    <row r="18" spans="1:1" x14ac:dyDescent="0.3">
      <c r="A18" s="34" t="s">
        <v>8</v>
      </c>
    </row>
    <row r="19" spans="1:1" x14ac:dyDescent="0.3">
      <c r="A19" s="34" t="s">
        <v>9</v>
      </c>
    </row>
    <row r="20" spans="1:1" x14ac:dyDescent="0.3">
      <c r="A20" s="34" t="s">
        <v>10</v>
      </c>
    </row>
    <row r="21" spans="1:1" x14ac:dyDescent="0.3">
      <c r="A21" s="34" t="s">
        <v>11</v>
      </c>
    </row>
    <row r="23" spans="1:1" x14ac:dyDescent="0.3">
      <c r="A23" s="34" t="s">
        <v>12</v>
      </c>
    </row>
    <row r="25" spans="1:1" x14ac:dyDescent="0.3">
      <c r="A25" s="34" t="s">
        <v>13</v>
      </c>
    </row>
    <row r="26" spans="1:1" x14ac:dyDescent="0.3">
      <c r="A26" s="34" t="s">
        <v>14</v>
      </c>
    </row>
    <row r="27" spans="1:1" x14ac:dyDescent="0.3">
      <c r="A27" s="34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36A0-71D8-408B-9DD6-9A3CE30F1F71}">
  <dimension ref="A1:F27"/>
  <sheetViews>
    <sheetView topLeftCell="A7" workbookViewId="0">
      <selection activeCell="A13" sqref="A13"/>
    </sheetView>
  </sheetViews>
  <sheetFormatPr defaultRowHeight="15.6" x14ac:dyDescent="0.3"/>
  <cols>
    <col min="1" max="1" width="16.6640625" style="34" bestFit="1" customWidth="1"/>
    <col min="2" max="16384" width="8.88671875" style="34"/>
  </cols>
  <sheetData>
    <row r="1" spans="1:5" x14ac:dyDescent="0.3">
      <c r="A1" s="33" t="s">
        <v>16</v>
      </c>
    </row>
    <row r="3" spans="1:5" x14ac:dyDescent="0.3">
      <c r="A3" s="34" t="s">
        <v>0</v>
      </c>
    </row>
    <row r="5" spans="1:5" x14ac:dyDescent="0.3">
      <c r="A5" s="34" t="s">
        <v>1</v>
      </c>
    </row>
    <row r="6" spans="1:5" x14ac:dyDescent="0.3">
      <c r="A6" s="35" t="s">
        <v>2</v>
      </c>
      <c r="B6" s="35"/>
      <c r="C6" s="35"/>
      <c r="D6" s="35"/>
      <c r="E6" s="35"/>
    </row>
    <row r="7" spans="1:5" x14ac:dyDescent="0.3">
      <c r="A7" s="34" t="s">
        <v>3</v>
      </c>
    </row>
    <row r="9" spans="1:5" x14ac:dyDescent="0.3">
      <c r="A9" s="34" t="s">
        <v>4</v>
      </c>
    </row>
    <row r="10" spans="1:5" x14ac:dyDescent="0.3">
      <c r="A10" s="36">
        <f>100000-20000</f>
        <v>80000</v>
      </c>
    </row>
    <row r="12" spans="1:5" x14ac:dyDescent="0.3">
      <c r="A12" s="34" t="s">
        <v>5</v>
      </c>
    </row>
    <row r="13" spans="1:5" x14ac:dyDescent="0.3">
      <c r="A13" s="36">
        <f>1000000/0.25</f>
        <v>4000000</v>
      </c>
    </row>
    <row r="15" spans="1:5" x14ac:dyDescent="0.3">
      <c r="A15" s="34" t="s">
        <v>6</v>
      </c>
    </row>
    <row r="17" spans="1:6" x14ac:dyDescent="0.3">
      <c r="A17" s="34" t="s">
        <v>7</v>
      </c>
    </row>
    <row r="18" spans="1:6" x14ac:dyDescent="0.3">
      <c r="A18" s="34" t="s">
        <v>8</v>
      </c>
    </row>
    <row r="19" spans="1:6" x14ac:dyDescent="0.3">
      <c r="A19" s="35" t="s">
        <v>9</v>
      </c>
    </row>
    <row r="20" spans="1:6" x14ac:dyDescent="0.3">
      <c r="A20" s="34" t="s">
        <v>10</v>
      </c>
    </row>
    <row r="21" spans="1:6" x14ac:dyDescent="0.3">
      <c r="A21" s="34" t="s">
        <v>11</v>
      </c>
    </row>
    <row r="23" spans="1:6" x14ac:dyDescent="0.3">
      <c r="A23" s="34" t="s">
        <v>12</v>
      </c>
    </row>
    <row r="25" spans="1:6" x14ac:dyDescent="0.3">
      <c r="A25" s="35" t="s">
        <v>13</v>
      </c>
      <c r="B25" s="37"/>
      <c r="C25" s="37"/>
      <c r="D25" s="37"/>
      <c r="E25" s="37"/>
      <c r="F25" s="37"/>
    </row>
    <row r="26" spans="1:6" x14ac:dyDescent="0.3">
      <c r="A26" s="34" t="s">
        <v>14</v>
      </c>
    </row>
    <row r="27" spans="1:6" x14ac:dyDescent="0.3">
      <c r="A27" s="34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C9CB-BAC6-4A92-A603-BDBC59EE4734}">
  <dimension ref="A1:AC104"/>
  <sheetViews>
    <sheetView workbookViewId="0">
      <selection activeCell="F42" sqref="F42"/>
    </sheetView>
  </sheetViews>
  <sheetFormatPr defaultRowHeight="15.6" x14ac:dyDescent="0.3"/>
  <cols>
    <col min="1" max="1" width="20.5546875" style="2" customWidth="1"/>
    <col min="2" max="2" width="15.21875" style="2" customWidth="1"/>
    <col min="3" max="3" width="6.109375" style="2" customWidth="1"/>
    <col min="4" max="4" width="12.5546875" style="2" bestFit="1" customWidth="1"/>
    <col min="5" max="5" width="2.88671875" style="2" customWidth="1"/>
    <col min="6" max="6" width="11" style="2" bestFit="1" customWidth="1"/>
    <col min="7" max="7" width="4.33203125" style="2" customWidth="1"/>
    <col min="8" max="8" width="8.88671875" style="2"/>
    <col min="9" max="9" width="4" style="2" customWidth="1"/>
    <col min="10" max="10" width="11" style="2" bestFit="1" customWidth="1"/>
    <col min="11" max="11" width="3.33203125" style="2" customWidth="1"/>
    <col min="12" max="12" width="11" style="2" bestFit="1" customWidth="1"/>
    <col min="13" max="13" width="4.88671875" style="2" customWidth="1"/>
    <col min="14" max="14" width="10.5546875" style="2" bestFit="1" customWidth="1"/>
    <col min="15" max="15" width="4.6640625" style="2" customWidth="1"/>
    <col min="16" max="16" width="8.88671875" style="2"/>
    <col min="17" max="17" width="19.109375" style="2" customWidth="1"/>
    <col min="18" max="18" width="28" style="2" customWidth="1"/>
    <col min="19" max="19" width="8.5546875" style="2" customWidth="1"/>
    <col min="20" max="20" width="10.5546875" style="2" bestFit="1" customWidth="1"/>
    <col min="21" max="256" width="8.88671875" style="2"/>
    <col min="257" max="257" width="20.5546875" style="2" customWidth="1"/>
    <col min="258" max="258" width="12.33203125" style="2" bestFit="1" customWidth="1"/>
    <col min="259" max="259" width="4.33203125" style="2" customWidth="1"/>
    <col min="260" max="260" width="12.5546875" style="2" bestFit="1" customWidth="1"/>
    <col min="261" max="261" width="2.88671875" style="2" customWidth="1"/>
    <col min="262" max="262" width="11" style="2" bestFit="1" customWidth="1"/>
    <col min="263" max="263" width="4.33203125" style="2" customWidth="1"/>
    <col min="264" max="264" width="8.88671875" style="2"/>
    <col min="265" max="265" width="4" style="2" customWidth="1"/>
    <col min="266" max="266" width="11" style="2" bestFit="1" customWidth="1"/>
    <col min="267" max="267" width="3.33203125" style="2" customWidth="1"/>
    <col min="268" max="268" width="11" style="2" bestFit="1" customWidth="1"/>
    <col min="269" max="269" width="4.88671875" style="2" customWidth="1"/>
    <col min="270" max="270" width="10.5546875" style="2" bestFit="1" customWidth="1"/>
    <col min="271" max="271" width="4.6640625" style="2" customWidth="1"/>
    <col min="272" max="272" width="8.88671875" style="2"/>
    <col min="273" max="273" width="19.109375" style="2" customWidth="1"/>
    <col min="274" max="274" width="28" style="2" customWidth="1"/>
    <col min="275" max="275" width="8.5546875" style="2" customWidth="1"/>
    <col min="276" max="276" width="10.109375" style="2" bestFit="1" customWidth="1"/>
    <col min="277" max="512" width="8.88671875" style="2"/>
    <col min="513" max="513" width="20.5546875" style="2" customWidth="1"/>
    <col min="514" max="514" width="12.33203125" style="2" bestFit="1" customWidth="1"/>
    <col min="515" max="515" width="4.33203125" style="2" customWidth="1"/>
    <col min="516" max="516" width="12.5546875" style="2" bestFit="1" customWidth="1"/>
    <col min="517" max="517" width="2.88671875" style="2" customWidth="1"/>
    <col min="518" max="518" width="11" style="2" bestFit="1" customWidth="1"/>
    <col min="519" max="519" width="4.33203125" style="2" customWidth="1"/>
    <col min="520" max="520" width="8.88671875" style="2"/>
    <col min="521" max="521" width="4" style="2" customWidth="1"/>
    <col min="522" max="522" width="11" style="2" bestFit="1" customWidth="1"/>
    <col min="523" max="523" width="3.33203125" style="2" customWidth="1"/>
    <col min="524" max="524" width="11" style="2" bestFit="1" customWidth="1"/>
    <col min="525" max="525" width="4.88671875" style="2" customWidth="1"/>
    <col min="526" max="526" width="10.5546875" style="2" bestFit="1" customWidth="1"/>
    <col min="527" max="527" width="4.6640625" style="2" customWidth="1"/>
    <col min="528" max="528" width="8.88671875" style="2"/>
    <col min="529" max="529" width="19.109375" style="2" customWidth="1"/>
    <col min="530" max="530" width="28" style="2" customWidth="1"/>
    <col min="531" max="531" width="8.5546875" style="2" customWidth="1"/>
    <col min="532" max="532" width="10.109375" style="2" bestFit="1" customWidth="1"/>
    <col min="533" max="768" width="8.88671875" style="2"/>
    <col min="769" max="769" width="20.5546875" style="2" customWidth="1"/>
    <col min="770" max="770" width="12.33203125" style="2" bestFit="1" customWidth="1"/>
    <col min="771" max="771" width="4.33203125" style="2" customWidth="1"/>
    <col min="772" max="772" width="12.5546875" style="2" bestFit="1" customWidth="1"/>
    <col min="773" max="773" width="2.88671875" style="2" customWidth="1"/>
    <col min="774" max="774" width="11" style="2" bestFit="1" customWidth="1"/>
    <col min="775" max="775" width="4.33203125" style="2" customWidth="1"/>
    <col min="776" max="776" width="8.88671875" style="2"/>
    <col min="777" max="777" width="4" style="2" customWidth="1"/>
    <col min="778" max="778" width="11" style="2" bestFit="1" customWidth="1"/>
    <col min="779" max="779" width="3.33203125" style="2" customWidth="1"/>
    <col min="780" max="780" width="11" style="2" bestFit="1" customWidth="1"/>
    <col min="781" max="781" width="4.88671875" style="2" customWidth="1"/>
    <col min="782" max="782" width="10.5546875" style="2" bestFit="1" customWidth="1"/>
    <col min="783" max="783" width="4.6640625" style="2" customWidth="1"/>
    <col min="784" max="784" width="8.88671875" style="2"/>
    <col min="785" max="785" width="19.109375" style="2" customWidth="1"/>
    <col min="786" max="786" width="28" style="2" customWidth="1"/>
    <col min="787" max="787" width="8.5546875" style="2" customWidth="1"/>
    <col min="788" max="788" width="10.109375" style="2" bestFit="1" customWidth="1"/>
    <col min="789" max="1024" width="8.88671875" style="2"/>
    <col min="1025" max="1025" width="20.5546875" style="2" customWidth="1"/>
    <col min="1026" max="1026" width="12.33203125" style="2" bestFit="1" customWidth="1"/>
    <col min="1027" max="1027" width="4.33203125" style="2" customWidth="1"/>
    <col min="1028" max="1028" width="12.5546875" style="2" bestFit="1" customWidth="1"/>
    <col min="1029" max="1029" width="2.88671875" style="2" customWidth="1"/>
    <col min="1030" max="1030" width="11" style="2" bestFit="1" customWidth="1"/>
    <col min="1031" max="1031" width="4.33203125" style="2" customWidth="1"/>
    <col min="1032" max="1032" width="8.88671875" style="2"/>
    <col min="1033" max="1033" width="4" style="2" customWidth="1"/>
    <col min="1034" max="1034" width="11" style="2" bestFit="1" customWidth="1"/>
    <col min="1035" max="1035" width="3.33203125" style="2" customWidth="1"/>
    <col min="1036" max="1036" width="11" style="2" bestFit="1" customWidth="1"/>
    <col min="1037" max="1037" width="4.88671875" style="2" customWidth="1"/>
    <col min="1038" max="1038" width="10.5546875" style="2" bestFit="1" customWidth="1"/>
    <col min="1039" max="1039" width="4.6640625" style="2" customWidth="1"/>
    <col min="1040" max="1040" width="8.88671875" style="2"/>
    <col min="1041" max="1041" width="19.109375" style="2" customWidth="1"/>
    <col min="1042" max="1042" width="28" style="2" customWidth="1"/>
    <col min="1043" max="1043" width="8.5546875" style="2" customWidth="1"/>
    <col min="1044" max="1044" width="10.109375" style="2" bestFit="1" customWidth="1"/>
    <col min="1045" max="1280" width="8.88671875" style="2"/>
    <col min="1281" max="1281" width="20.5546875" style="2" customWidth="1"/>
    <col min="1282" max="1282" width="12.33203125" style="2" bestFit="1" customWidth="1"/>
    <col min="1283" max="1283" width="4.33203125" style="2" customWidth="1"/>
    <col min="1284" max="1284" width="12.5546875" style="2" bestFit="1" customWidth="1"/>
    <col min="1285" max="1285" width="2.88671875" style="2" customWidth="1"/>
    <col min="1286" max="1286" width="11" style="2" bestFit="1" customWidth="1"/>
    <col min="1287" max="1287" width="4.33203125" style="2" customWidth="1"/>
    <col min="1288" max="1288" width="8.88671875" style="2"/>
    <col min="1289" max="1289" width="4" style="2" customWidth="1"/>
    <col min="1290" max="1290" width="11" style="2" bestFit="1" customWidth="1"/>
    <col min="1291" max="1291" width="3.33203125" style="2" customWidth="1"/>
    <col min="1292" max="1292" width="11" style="2" bestFit="1" customWidth="1"/>
    <col min="1293" max="1293" width="4.88671875" style="2" customWidth="1"/>
    <col min="1294" max="1294" width="10.5546875" style="2" bestFit="1" customWidth="1"/>
    <col min="1295" max="1295" width="4.6640625" style="2" customWidth="1"/>
    <col min="1296" max="1296" width="8.88671875" style="2"/>
    <col min="1297" max="1297" width="19.109375" style="2" customWidth="1"/>
    <col min="1298" max="1298" width="28" style="2" customWidth="1"/>
    <col min="1299" max="1299" width="8.5546875" style="2" customWidth="1"/>
    <col min="1300" max="1300" width="10.109375" style="2" bestFit="1" customWidth="1"/>
    <col min="1301" max="1536" width="8.88671875" style="2"/>
    <col min="1537" max="1537" width="20.5546875" style="2" customWidth="1"/>
    <col min="1538" max="1538" width="12.33203125" style="2" bestFit="1" customWidth="1"/>
    <col min="1539" max="1539" width="4.33203125" style="2" customWidth="1"/>
    <col min="1540" max="1540" width="12.5546875" style="2" bestFit="1" customWidth="1"/>
    <col min="1541" max="1541" width="2.88671875" style="2" customWidth="1"/>
    <col min="1542" max="1542" width="11" style="2" bestFit="1" customWidth="1"/>
    <col min="1543" max="1543" width="4.33203125" style="2" customWidth="1"/>
    <col min="1544" max="1544" width="8.88671875" style="2"/>
    <col min="1545" max="1545" width="4" style="2" customWidth="1"/>
    <col min="1546" max="1546" width="11" style="2" bestFit="1" customWidth="1"/>
    <col min="1547" max="1547" width="3.33203125" style="2" customWidth="1"/>
    <col min="1548" max="1548" width="11" style="2" bestFit="1" customWidth="1"/>
    <col min="1549" max="1549" width="4.88671875" style="2" customWidth="1"/>
    <col min="1550" max="1550" width="10.5546875" style="2" bestFit="1" customWidth="1"/>
    <col min="1551" max="1551" width="4.6640625" style="2" customWidth="1"/>
    <col min="1552" max="1552" width="8.88671875" style="2"/>
    <col min="1553" max="1553" width="19.109375" style="2" customWidth="1"/>
    <col min="1554" max="1554" width="28" style="2" customWidth="1"/>
    <col min="1555" max="1555" width="8.5546875" style="2" customWidth="1"/>
    <col min="1556" max="1556" width="10.109375" style="2" bestFit="1" customWidth="1"/>
    <col min="1557" max="1792" width="8.88671875" style="2"/>
    <col min="1793" max="1793" width="20.5546875" style="2" customWidth="1"/>
    <col min="1794" max="1794" width="12.33203125" style="2" bestFit="1" customWidth="1"/>
    <col min="1795" max="1795" width="4.33203125" style="2" customWidth="1"/>
    <col min="1796" max="1796" width="12.5546875" style="2" bestFit="1" customWidth="1"/>
    <col min="1797" max="1797" width="2.88671875" style="2" customWidth="1"/>
    <col min="1798" max="1798" width="11" style="2" bestFit="1" customWidth="1"/>
    <col min="1799" max="1799" width="4.33203125" style="2" customWidth="1"/>
    <col min="1800" max="1800" width="8.88671875" style="2"/>
    <col min="1801" max="1801" width="4" style="2" customWidth="1"/>
    <col min="1802" max="1802" width="11" style="2" bestFit="1" customWidth="1"/>
    <col min="1803" max="1803" width="3.33203125" style="2" customWidth="1"/>
    <col min="1804" max="1804" width="11" style="2" bestFit="1" customWidth="1"/>
    <col min="1805" max="1805" width="4.88671875" style="2" customWidth="1"/>
    <col min="1806" max="1806" width="10.5546875" style="2" bestFit="1" customWidth="1"/>
    <col min="1807" max="1807" width="4.6640625" style="2" customWidth="1"/>
    <col min="1808" max="1808" width="8.88671875" style="2"/>
    <col min="1809" max="1809" width="19.109375" style="2" customWidth="1"/>
    <col min="1810" max="1810" width="28" style="2" customWidth="1"/>
    <col min="1811" max="1811" width="8.5546875" style="2" customWidth="1"/>
    <col min="1812" max="1812" width="10.109375" style="2" bestFit="1" customWidth="1"/>
    <col min="1813" max="2048" width="8.88671875" style="2"/>
    <col min="2049" max="2049" width="20.5546875" style="2" customWidth="1"/>
    <col min="2050" max="2050" width="12.33203125" style="2" bestFit="1" customWidth="1"/>
    <col min="2051" max="2051" width="4.33203125" style="2" customWidth="1"/>
    <col min="2052" max="2052" width="12.5546875" style="2" bestFit="1" customWidth="1"/>
    <col min="2053" max="2053" width="2.88671875" style="2" customWidth="1"/>
    <col min="2054" max="2054" width="11" style="2" bestFit="1" customWidth="1"/>
    <col min="2055" max="2055" width="4.33203125" style="2" customWidth="1"/>
    <col min="2056" max="2056" width="8.88671875" style="2"/>
    <col min="2057" max="2057" width="4" style="2" customWidth="1"/>
    <col min="2058" max="2058" width="11" style="2" bestFit="1" customWidth="1"/>
    <col min="2059" max="2059" width="3.33203125" style="2" customWidth="1"/>
    <col min="2060" max="2060" width="11" style="2" bestFit="1" customWidth="1"/>
    <col min="2061" max="2061" width="4.88671875" style="2" customWidth="1"/>
    <col min="2062" max="2062" width="10.5546875" style="2" bestFit="1" customWidth="1"/>
    <col min="2063" max="2063" width="4.6640625" style="2" customWidth="1"/>
    <col min="2064" max="2064" width="8.88671875" style="2"/>
    <col min="2065" max="2065" width="19.109375" style="2" customWidth="1"/>
    <col min="2066" max="2066" width="28" style="2" customWidth="1"/>
    <col min="2067" max="2067" width="8.5546875" style="2" customWidth="1"/>
    <col min="2068" max="2068" width="10.109375" style="2" bestFit="1" customWidth="1"/>
    <col min="2069" max="2304" width="8.88671875" style="2"/>
    <col min="2305" max="2305" width="20.5546875" style="2" customWidth="1"/>
    <col min="2306" max="2306" width="12.33203125" style="2" bestFit="1" customWidth="1"/>
    <col min="2307" max="2307" width="4.33203125" style="2" customWidth="1"/>
    <col min="2308" max="2308" width="12.5546875" style="2" bestFit="1" customWidth="1"/>
    <col min="2309" max="2309" width="2.88671875" style="2" customWidth="1"/>
    <col min="2310" max="2310" width="11" style="2" bestFit="1" customWidth="1"/>
    <col min="2311" max="2311" width="4.33203125" style="2" customWidth="1"/>
    <col min="2312" max="2312" width="8.88671875" style="2"/>
    <col min="2313" max="2313" width="4" style="2" customWidth="1"/>
    <col min="2314" max="2314" width="11" style="2" bestFit="1" customWidth="1"/>
    <col min="2315" max="2315" width="3.33203125" style="2" customWidth="1"/>
    <col min="2316" max="2316" width="11" style="2" bestFit="1" customWidth="1"/>
    <col min="2317" max="2317" width="4.88671875" style="2" customWidth="1"/>
    <col min="2318" max="2318" width="10.5546875" style="2" bestFit="1" customWidth="1"/>
    <col min="2319" max="2319" width="4.6640625" style="2" customWidth="1"/>
    <col min="2320" max="2320" width="8.88671875" style="2"/>
    <col min="2321" max="2321" width="19.109375" style="2" customWidth="1"/>
    <col min="2322" max="2322" width="28" style="2" customWidth="1"/>
    <col min="2323" max="2323" width="8.5546875" style="2" customWidth="1"/>
    <col min="2324" max="2324" width="10.109375" style="2" bestFit="1" customWidth="1"/>
    <col min="2325" max="2560" width="8.88671875" style="2"/>
    <col min="2561" max="2561" width="20.5546875" style="2" customWidth="1"/>
    <col min="2562" max="2562" width="12.33203125" style="2" bestFit="1" customWidth="1"/>
    <col min="2563" max="2563" width="4.33203125" style="2" customWidth="1"/>
    <col min="2564" max="2564" width="12.5546875" style="2" bestFit="1" customWidth="1"/>
    <col min="2565" max="2565" width="2.88671875" style="2" customWidth="1"/>
    <col min="2566" max="2566" width="11" style="2" bestFit="1" customWidth="1"/>
    <col min="2567" max="2567" width="4.33203125" style="2" customWidth="1"/>
    <col min="2568" max="2568" width="8.88671875" style="2"/>
    <col min="2569" max="2569" width="4" style="2" customWidth="1"/>
    <col min="2570" max="2570" width="11" style="2" bestFit="1" customWidth="1"/>
    <col min="2571" max="2571" width="3.33203125" style="2" customWidth="1"/>
    <col min="2572" max="2572" width="11" style="2" bestFit="1" customWidth="1"/>
    <col min="2573" max="2573" width="4.88671875" style="2" customWidth="1"/>
    <col min="2574" max="2574" width="10.5546875" style="2" bestFit="1" customWidth="1"/>
    <col min="2575" max="2575" width="4.6640625" style="2" customWidth="1"/>
    <col min="2576" max="2576" width="8.88671875" style="2"/>
    <col min="2577" max="2577" width="19.109375" style="2" customWidth="1"/>
    <col min="2578" max="2578" width="28" style="2" customWidth="1"/>
    <col min="2579" max="2579" width="8.5546875" style="2" customWidth="1"/>
    <col min="2580" max="2580" width="10.109375" style="2" bestFit="1" customWidth="1"/>
    <col min="2581" max="2816" width="8.88671875" style="2"/>
    <col min="2817" max="2817" width="20.5546875" style="2" customWidth="1"/>
    <col min="2818" max="2818" width="12.33203125" style="2" bestFit="1" customWidth="1"/>
    <col min="2819" max="2819" width="4.33203125" style="2" customWidth="1"/>
    <col min="2820" max="2820" width="12.5546875" style="2" bestFit="1" customWidth="1"/>
    <col min="2821" max="2821" width="2.88671875" style="2" customWidth="1"/>
    <col min="2822" max="2822" width="11" style="2" bestFit="1" customWidth="1"/>
    <col min="2823" max="2823" width="4.33203125" style="2" customWidth="1"/>
    <col min="2824" max="2824" width="8.88671875" style="2"/>
    <col min="2825" max="2825" width="4" style="2" customWidth="1"/>
    <col min="2826" max="2826" width="11" style="2" bestFit="1" customWidth="1"/>
    <col min="2827" max="2827" width="3.33203125" style="2" customWidth="1"/>
    <col min="2828" max="2828" width="11" style="2" bestFit="1" customWidth="1"/>
    <col min="2829" max="2829" width="4.88671875" style="2" customWidth="1"/>
    <col min="2830" max="2830" width="10.5546875" style="2" bestFit="1" customWidth="1"/>
    <col min="2831" max="2831" width="4.6640625" style="2" customWidth="1"/>
    <col min="2832" max="2832" width="8.88671875" style="2"/>
    <col min="2833" max="2833" width="19.109375" style="2" customWidth="1"/>
    <col min="2834" max="2834" width="28" style="2" customWidth="1"/>
    <col min="2835" max="2835" width="8.5546875" style="2" customWidth="1"/>
    <col min="2836" max="2836" width="10.109375" style="2" bestFit="1" customWidth="1"/>
    <col min="2837" max="3072" width="8.88671875" style="2"/>
    <col min="3073" max="3073" width="20.5546875" style="2" customWidth="1"/>
    <col min="3074" max="3074" width="12.33203125" style="2" bestFit="1" customWidth="1"/>
    <col min="3075" max="3075" width="4.33203125" style="2" customWidth="1"/>
    <col min="3076" max="3076" width="12.5546875" style="2" bestFit="1" customWidth="1"/>
    <col min="3077" max="3077" width="2.88671875" style="2" customWidth="1"/>
    <col min="3078" max="3078" width="11" style="2" bestFit="1" customWidth="1"/>
    <col min="3079" max="3079" width="4.33203125" style="2" customWidth="1"/>
    <col min="3080" max="3080" width="8.88671875" style="2"/>
    <col min="3081" max="3081" width="4" style="2" customWidth="1"/>
    <col min="3082" max="3082" width="11" style="2" bestFit="1" customWidth="1"/>
    <col min="3083" max="3083" width="3.33203125" style="2" customWidth="1"/>
    <col min="3084" max="3084" width="11" style="2" bestFit="1" customWidth="1"/>
    <col min="3085" max="3085" width="4.88671875" style="2" customWidth="1"/>
    <col min="3086" max="3086" width="10.5546875" style="2" bestFit="1" customWidth="1"/>
    <col min="3087" max="3087" width="4.6640625" style="2" customWidth="1"/>
    <col min="3088" max="3088" width="8.88671875" style="2"/>
    <col min="3089" max="3089" width="19.109375" style="2" customWidth="1"/>
    <col min="3090" max="3090" width="28" style="2" customWidth="1"/>
    <col min="3091" max="3091" width="8.5546875" style="2" customWidth="1"/>
    <col min="3092" max="3092" width="10.109375" style="2" bestFit="1" customWidth="1"/>
    <col min="3093" max="3328" width="8.88671875" style="2"/>
    <col min="3329" max="3329" width="20.5546875" style="2" customWidth="1"/>
    <col min="3330" max="3330" width="12.33203125" style="2" bestFit="1" customWidth="1"/>
    <col min="3331" max="3331" width="4.33203125" style="2" customWidth="1"/>
    <col min="3332" max="3332" width="12.5546875" style="2" bestFit="1" customWidth="1"/>
    <col min="3333" max="3333" width="2.88671875" style="2" customWidth="1"/>
    <col min="3334" max="3334" width="11" style="2" bestFit="1" customWidth="1"/>
    <col min="3335" max="3335" width="4.33203125" style="2" customWidth="1"/>
    <col min="3336" max="3336" width="8.88671875" style="2"/>
    <col min="3337" max="3337" width="4" style="2" customWidth="1"/>
    <col min="3338" max="3338" width="11" style="2" bestFit="1" customWidth="1"/>
    <col min="3339" max="3339" width="3.33203125" style="2" customWidth="1"/>
    <col min="3340" max="3340" width="11" style="2" bestFit="1" customWidth="1"/>
    <col min="3341" max="3341" width="4.88671875" style="2" customWidth="1"/>
    <col min="3342" max="3342" width="10.5546875" style="2" bestFit="1" customWidth="1"/>
    <col min="3343" max="3343" width="4.6640625" style="2" customWidth="1"/>
    <col min="3344" max="3344" width="8.88671875" style="2"/>
    <col min="3345" max="3345" width="19.109375" style="2" customWidth="1"/>
    <col min="3346" max="3346" width="28" style="2" customWidth="1"/>
    <col min="3347" max="3347" width="8.5546875" style="2" customWidth="1"/>
    <col min="3348" max="3348" width="10.109375" style="2" bestFit="1" customWidth="1"/>
    <col min="3349" max="3584" width="8.88671875" style="2"/>
    <col min="3585" max="3585" width="20.5546875" style="2" customWidth="1"/>
    <col min="3586" max="3586" width="12.33203125" style="2" bestFit="1" customWidth="1"/>
    <col min="3587" max="3587" width="4.33203125" style="2" customWidth="1"/>
    <col min="3588" max="3588" width="12.5546875" style="2" bestFit="1" customWidth="1"/>
    <col min="3589" max="3589" width="2.88671875" style="2" customWidth="1"/>
    <col min="3590" max="3590" width="11" style="2" bestFit="1" customWidth="1"/>
    <col min="3591" max="3591" width="4.33203125" style="2" customWidth="1"/>
    <col min="3592" max="3592" width="8.88671875" style="2"/>
    <col min="3593" max="3593" width="4" style="2" customWidth="1"/>
    <col min="3594" max="3594" width="11" style="2" bestFit="1" customWidth="1"/>
    <col min="3595" max="3595" width="3.33203125" style="2" customWidth="1"/>
    <col min="3596" max="3596" width="11" style="2" bestFit="1" customWidth="1"/>
    <col min="3597" max="3597" width="4.88671875" style="2" customWidth="1"/>
    <col min="3598" max="3598" width="10.5546875" style="2" bestFit="1" customWidth="1"/>
    <col min="3599" max="3599" width="4.6640625" style="2" customWidth="1"/>
    <col min="3600" max="3600" width="8.88671875" style="2"/>
    <col min="3601" max="3601" width="19.109375" style="2" customWidth="1"/>
    <col min="3602" max="3602" width="28" style="2" customWidth="1"/>
    <col min="3603" max="3603" width="8.5546875" style="2" customWidth="1"/>
    <col min="3604" max="3604" width="10.109375" style="2" bestFit="1" customWidth="1"/>
    <col min="3605" max="3840" width="8.88671875" style="2"/>
    <col min="3841" max="3841" width="20.5546875" style="2" customWidth="1"/>
    <col min="3842" max="3842" width="12.33203125" style="2" bestFit="1" customWidth="1"/>
    <col min="3843" max="3843" width="4.33203125" style="2" customWidth="1"/>
    <col min="3844" max="3844" width="12.5546875" style="2" bestFit="1" customWidth="1"/>
    <col min="3845" max="3845" width="2.88671875" style="2" customWidth="1"/>
    <col min="3846" max="3846" width="11" style="2" bestFit="1" customWidth="1"/>
    <col min="3847" max="3847" width="4.33203125" style="2" customWidth="1"/>
    <col min="3848" max="3848" width="8.88671875" style="2"/>
    <col min="3849" max="3849" width="4" style="2" customWidth="1"/>
    <col min="3850" max="3850" width="11" style="2" bestFit="1" customWidth="1"/>
    <col min="3851" max="3851" width="3.33203125" style="2" customWidth="1"/>
    <col min="3852" max="3852" width="11" style="2" bestFit="1" customWidth="1"/>
    <col min="3853" max="3853" width="4.88671875" style="2" customWidth="1"/>
    <col min="3854" max="3854" width="10.5546875" style="2" bestFit="1" customWidth="1"/>
    <col min="3855" max="3855" width="4.6640625" style="2" customWidth="1"/>
    <col min="3856" max="3856" width="8.88671875" style="2"/>
    <col min="3857" max="3857" width="19.109375" style="2" customWidth="1"/>
    <col min="3858" max="3858" width="28" style="2" customWidth="1"/>
    <col min="3859" max="3859" width="8.5546875" style="2" customWidth="1"/>
    <col min="3860" max="3860" width="10.109375" style="2" bestFit="1" customWidth="1"/>
    <col min="3861" max="4096" width="8.88671875" style="2"/>
    <col min="4097" max="4097" width="20.5546875" style="2" customWidth="1"/>
    <col min="4098" max="4098" width="12.33203125" style="2" bestFit="1" customWidth="1"/>
    <col min="4099" max="4099" width="4.33203125" style="2" customWidth="1"/>
    <col min="4100" max="4100" width="12.5546875" style="2" bestFit="1" customWidth="1"/>
    <col min="4101" max="4101" width="2.88671875" style="2" customWidth="1"/>
    <col min="4102" max="4102" width="11" style="2" bestFit="1" customWidth="1"/>
    <col min="4103" max="4103" width="4.33203125" style="2" customWidth="1"/>
    <col min="4104" max="4104" width="8.88671875" style="2"/>
    <col min="4105" max="4105" width="4" style="2" customWidth="1"/>
    <col min="4106" max="4106" width="11" style="2" bestFit="1" customWidth="1"/>
    <col min="4107" max="4107" width="3.33203125" style="2" customWidth="1"/>
    <col min="4108" max="4108" width="11" style="2" bestFit="1" customWidth="1"/>
    <col min="4109" max="4109" width="4.88671875" style="2" customWidth="1"/>
    <col min="4110" max="4110" width="10.5546875" style="2" bestFit="1" customWidth="1"/>
    <col min="4111" max="4111" width="4.6640625" style="2" customWidth="1"/>
    <col min="4112" max="4112" width="8.88671875" style="2"/>
    <col min="4113" max="4113" width="19.109375" style="2" customWidth="1"/>
    <col min="4114" max="4114" width="28" style="2" customWidth="1"/>
    <col min="4115" max="4115" width="8.5546875" style="2" customWidth="1"/>
    <col min="4116" max="4116" width="10.109375" style="2" bestFit="1" customWidth="1"/>
    <col min="4117" max="4352" width="8.88671875" style="2"/>
    <col min="4353" max="4353" width="20.5546875" style="2" customWidth="1"/>
    <col min="4354" max="4354" width="12.33203125" style="2" bestFit="1" customWidth="1"/>
    <col min="4355" max="4355" width="4.33203125" style="2" customWidth="1"/>
    <col min="4356" max="4356" width="12.5546875" style="2" bestFit="1" customWidth="1"/>
    <col min="4357" max="4357" width="2.88671875" style="2" customWidth="1"/>
    <col min="4358" max="4358" width="11" style="2" bestFit="1" customWidth="1"/>
    <col min="4359" max="4359" width="4.33203125" style="2" customWidth="1"/>
    <col min="4360" max="4360" width="8.88671875" style="2"/>
    <col min="4361" max="4361" width="4" style="2" customWidth="1"/>
    <col min="4362" max="4362" width="11" style="2" bestFit="1" customWidth="1"/>
    <col min="4363" max="4363" width="3.33203125" style="2" customWidth="1"/>
    <col min="4364" max="4364" width="11" style="2" bestFit="1" customWidth="1"/>
    <col min="4365" max="4365" width="4.88671875" style="2" customWidth="1"/>
    <col min="4366" max="4366" width="10.5546875" style="2" bestFit="1" customWidth="1"/>
    <col min="4367" max="4367" width="4.6640625" style="2" customWidth="1"/>
    <col min="4368" max="4368" width="8.88671875" style="2"/>
    <col min="4369" max="4369" width="19.109375" style="2" customWidth="1"/>
    <col min="4370" max="4370" width="28" style="2" customWidth="1"/>
    <col min="4371" max="4371" width="8.5546875" style="2" customWidth="1"/>
    <col min="4372" max="4372" width="10.109375" style="2" bestFit="1" customWidth="1"/>
    <col min="4373" max="4608" width="8.88671875" style="2"/>
    <col min="4609" max="4609" width="20.5546875" style="2" customWidth="1"/>
    <col min="4610" max="4610" width="12.33203125" style="2" bestFit="1" customWidth="1"/>
    <col min="4611" max="4611" width="4.33203125" style="2" customWidth="1"/>
    <col min="4612" max="4612" width="12.5546875" style="2" bestFit="1" customWidth="1"/>
    <col min="4613" max="4613" width="2.88671875" style="2" customWidth="1"/>
    <col min="4614" max="4614" width="11" style="2" bestFit="1" customWidth="1"/>
    <col min="4615" max="4615" width="4.33203125" style="2" customWidth="1"/>
    <col min="4616" max="4616" width="8.88671875" style="2"/>
    <col min="4617" max="4617" width="4" style="2" customWidth="1"/>
    <col min="4618" max="4618" width="11" style="2" bestFit="1" customWidth="1"/>
    <col min="4619" max="4619" width="3.33203125" style="2" customWidth="1"/>
    <col min="4620" max="4620" width="11" style="2" bestFit="1" customWidth="1"/>
    <col min="4621" max="4621" width="4.88671875" style="2" customWidth="1"/>
    <col min="4622" max="4622" width="10.5546875" style="2" bestFit="1" customWidth="1"/>
    <col min="4623" max="4623" width="4.6640625" style="2" customWidth="1"/>
    <col min="4624" max="4624" width="8.88671875" style="2"/>
    <col min="4625" max="4625" width="19.109375" style="2" customWidth="1"/>
    <col min="4626" max="4626" width="28" style="2" customWidth="1"/>
    <col min="4627" max="4627" width="8.5546875" style="2" customWidth="1"/>
    <col min="4628" max="4628" width="10.109375" style="2" bestFit="1" customWidth="1"/>
    <col min="4629" max="4864" width="8.88671875" style="2"/>
    <col min="4865" max="4865" width="20.5546875" style="2" customWidth="1"/>
    <col min="4866" max="4866" width="12.33203125" style="2" bestFit="1" customWidth="1"/>
    <col min="4867" max="4867" width="4.33203125" style="2" customWidth="1"/>
    <col min="4868" max="4868" width="12.5546875" style="2" bestFit="1" customWidth="1"/>
    <col min="4869" max="4869" width="2.88671875" style="2" customWidth="1"/>
    <col min="4870" max="4870" width="11" style="2" bestFit="1" customWidth="1"/>
    <col min="4871" max="4871" width="4.33203125" style="2" customWidth="1"/>
    <col min="4872" max="4872" width="8.88671875" style="2"/>
    <col min="4873" max="4873" width="4" style="2" customWidth="1"/>
    <col min="4874" max="4874" width="11" style="2" bestFit="1" customWidth="1"/>
    <col min="4875" max="4875" width="3.33203125" style="2" customWidth="1"/>
    <col min="4876" max="4876" width="11" style="2" bestFit="1" customWidth="1"/>
    <col min="4877" max="4877" width="4.88671875" style="2" customWidth="1"/>
    <col min="4878" max="4878" width="10.5546875" style="2" bestFit="1" customWidth="1"/>
    <col min="4879" max="4879" width="4.6640625" style="2" customWidth="1"/>
    <col min="4880" max="4880" width="8.88671875" style="2"/>
    <col min="4881" max="4881" width="19.109375" style="2" customWidth="1"/>
    <col min="4882" max="4882" width="28" style="2" customWidth="1"/>
    <col min="4883" max="4883" width="8.5546875" style="2" customWidth="1"/>
    <col min="4884" max="4884" width="10.109375" style="2" bestFit="1" customWidth="1"/>
    <col min="4885" max="5120" width="8.88671875" style="2"/>
    <col min="5121" max="5121" width="20.5546875" style="2" customWidth="1"/>
    <col min="5122" max="5122" width="12.33203125" style="2" bestFit="1" customWidth="1"/>
    <col min="5123" max="5123" width="4.33203125" style="2" customWidth="1"/>
    <col min="5124" max="5124" width="12.5546875" style="2" bestFit="1" customWidth="1"/>
    <col min="5125" max="5125" width="2.88671875" style="2" customWidth="1"/>
    <col min="5126" max="5126" width="11" style="2" bestFit="1" customWidth="1"/>
    <col min="5127" max="5127" width="4.33203125" style="2" customWidth="1"/>
    <col min="5128" max="5128" width="8.88671875" style="2"/>
    <col min="5129" max="5129" width="4" style="2" customWidth="1"/>
    <col min="5130" max="5130" width="11" style="2" bestFit="1" customWidth="1"/>
    <col min="5131" max="5131" width="3.33203125" style="2" customWidth="1"/>
    <col min="5132" max="5132" width="11" style="2" bestFit="1" customWidth="1"/>
    <col min="5133" max="5133" width="4.88671875" style="2" customWidth="1"/>
    <col min="5134" max="5134" width="10.5546875" style="2" bestFit="1" customWidth="1"/>
    <col min="5135" max="5135" width="4.6640625" style="2" customWidth="1"/>
    <col min="5136" max="5136" width="8.88671875" style="2"/>
    <col min="5137" max="5137" width="19.109375" style="2" customWidth="1"/>
    <col min="5138" max="5138" width="28" style="2" customWidth="1"/>
    <col min="5139" max="5139" width="8.5546875" style="2" customWidth="1"/>
    <col min="5140" max="5140" width="10.109375" style="2" bestFit="1" customWidth="1"/>
    <col min="5141" max="5376" width="8.88671875" style="2"/>
    <col min="5377" max="5377" width="20.5546875" style="2" customWidth="1"/>
    <col min="5378" max="5378" width="12.33203125" style="2" bestFit="1" customWidth="1"/>
    <col min="5379" max="5379" width="4.33203125" style="2" customWidth="1"/>
    <col min="5380" max="5380" width="12.5546875" style="2" bestFit="1" customWidth="1"/>
    <col min="5381" max="5381" width="2.88671875" style="2" customWidth="1"/>
    <col min="5382" max="5382" width="11" style="2" bestFit="1" customWidth="1"/>
    <col min="5383" max="5383" width="4.33203125" style="2" customWidth="1"/>
    <col min="5384" max="5384" width="8.88671875" style="2"/>
    <col min="5385" max="5385" width="4" style="2" customWidth="1"/>
    <col min="5386" max="5386" width="11" style="2" bestFit="1" customWidth="1"/>
    <col min="5387" max="5387" width="3.33203125" style="2" customWidth="1"/>
    <col min="5388" max="5388" width="11" style="2" bestFit="1" customWidth="1"/>
    <col min="5389" max="5389" width="4.88671875" style="2" customWidth="1"/>
    <col min="5390" max="5390" width="10.5546875" style="2" bestFit="1" customWidth="1"/>
    <col min="5391" max="5391" width="4.6640625" style="2" customWidth="1"/>
    <col min="5392" max="5392" width="8.88671875" style="2"/>
    <col min="5393" max="5393" width="19.109375" style="2" customWidth="1"/>
    <col min="5394" max="5394" width="28" style="2" customWidth="1"/>
    <col min="5395" max="5395" width="8.5546875" style="2" customWidth="1"/>
    <col min="5396" max="5396" width="10.109375" style="2" bestFit="1" customWidth="1"/>
    <col min="5397" max="5632" width="8.88671875" style="2"/>
    <col min="5633" max="5633" width="20.5546875" style="2" customWidth="1"/>
    <col min="5634" max="5634" width="12.33203125" style="2" bestFit="1" customWidth="1"/>
    <col min="5635" max="5635" width="4.33203125" style="2" customWidth="1"/>
    <col min="5636" max="5636" width="12.5546875" style="2" bestFit="1" customWidth="1"/>
    <col min="5637" max="5637" width="2.88671875" style="2" customWidth="1"/>
    <col min="5638" max="5638" width="11" style="2" bestFit="1" customWidth="1"/>
    <col min="5639" max="5639" width="4.33203125" style="2" customWidth="1"/>
    <col min="5640" max="5640" width="8.88671875" style="2"/>
    <col min="5641" max="5641" width="4" style="2" customWidth="1"/>
    <col min="5642" max="5642" width="11" style="2" bestFit="1" customWidth="1"/>
    <col min="5643" max="5643" width="3.33203125" style="2" customWidth="1"/>
    <col min="5644" max="5644" width="11" style="2" bestFit="1" customWidth="1"/>
    <col min="5645" max="5645" width="4.88671875" style="2" customWidth="1"/>
    <col min="5646" max="5646" width="10.5546875" style="2" bestFit="1" customWidth="1"/>
    <col min="5647" max="5647" width="4.6640625" style="2" customWidth="1"/>
    <col min="5648" max="5648" width="8.88671875" style="2"/>
    <col min="5649" max="5649" width="19.109375" style="2" customWidth="1"/>
    <col min="5650" max="5650" width="28" style="2" customWidth="1"/>
    <col min="5651" max="5651" width="8.5546875" style="2" customWidth="1"/>
    <col min="5652" max="5652" width="10.109375" style="2" bestFit="1" customWidth="1"/>
    <col min="5653" max="5888" width="8.88671875" style="2"/>
    <col min="5889" max="5889" width="20.5546875" style="2" customWidth="1"/>
    <col min="5890" max="5890" width="12.33203125" style="2" bestFit="1" customWidth="1"/>
    <col min="5891" max="5891" width="4.33203125" style="2" customWidth="1"/>
    <col min="5892" max="5892" width="12.5546875" style="2" bestFit="1" customWidth="1"/>
    <col min="5893" max="5893" width="2.88671875" style="2" customWidth="1"/>
    <col min="5894" max="5894" width="11" style="2" bestFit="1" customWidth="1"/>
    <col min="5895" max="5895" width="4.33203125" style="2" customWidth="1"/>
    <col min="5896" max="5896" width="8.88671875" style="2"/>
    <col min="5897" max="5897" width="4" style="2" customWidth="1"/>
    <col min="5898" max="5898" width="11" style="2" bestFit="1" customWidth="1"/>
    <col min="5899" max="5899" width="3.33203125" style="2" customWidth="1"/>
    <col min="5900" max="5900" width="11" style="2" bestFit="1" customWidth="1"/>
    <col min="5901" max="5901" width="4.88671875" style="2" customWidth="1"/>
    <col min="5902" max="5902" width="10.5546875" style="2" bestFit="1" customWidth="1"/>
    <col min="5903" max="5903" width="4.6640625" style="2" customWidth="1"/>
    <col min="5904" max="5904" width="8.88671875" style="2"/>
    <col min="5905" max="5905" width="19.109375" style="2" customWidth="1"/>
    <col min="5906" max="5906" width="28" style="2" customWidth="1"/>
    <col min="5907" max="5907" width="8.5546875" style="2" customWidth="1"/>
    <col min="5908" max="5908" width="10.109375" style="2" bestFit="1" customWidth="1"/>
    <col min="5909" max="6144" width="8.88671875" style="2"/>
    <col min="6145" max="6145" width="20.5546875" style="2" customWidth="1"/>
    <col min="6146" max="6146" width="12.33203125" style="2" bestFit="1" customWidth="1"/>
    <col min="6147" max="6147" width="4.33203125" style="2" customWidth="1"/>
    <col min="6148" max="6148" width="12.5546875" style="2" bestFit="1" customWidth="1"/>
    <col min="6149" max="6149" width="2.88671875" style="2" customWidth="1"/>
    <col min="6150" max="6150" width="11" style="2" bestFit="1" customWidth="1"/>
    <col min="6151" max="6151" width="4.33203125" style="2" customWidth="1"/>
    <col min="6152" max="6152" width="8.88671875" style="2"/>
    <col min="6153" max="6153" width="4" style="2" customWidth="1"/>
    <col min="6154" max="6154" width="11" style="2" bestFit="1" customWidth="1"/>
    <col min="6155" max="6155" width="3.33203125" style="2" customWidth="1"/>
    <col min="6156" max="6156" width="11" style="2" bestFit="1" customWidth="1"/>
    <col min="6157" max="6157" width="4.88671875" style="2" customWidth="1"/>
    <col min="6158" max="6158" width="10.5546875" style="2" bestFit="1" customWidth="1"/>
    <col min="6159" max="6159" width="4.6640625" style="2" customWidth="1"/>
    <col min="6160" max="6160" width="8.88671875" style="2"/>
    <col min="6161" max="6161" width="19.109375" style="2" customWidth="1"/>
    <col min="6162" max="6162" width="28" style="2" customWidth="1"/>
    <col min="6163" max="6163" width="8.5546875" style="2" customWidth="1"/>
    <col min="6164" max="6164" width="10.109375" style="2" bestFit="1" customWidth="1"/>
    <col min="6165" max="6400" width="8.88671875" style="2"/>
    <col min="6401" max="6401" width="20.5546875" style="2" customWidth="1"/>
    <col min="6402" max="6402" width="12.33203125" style="2" bestFit="1" customWidth="1"/>
    <col min="6403" max="6403" width="4.33203125" style="2" customWidth="1"/>
    <col min="6404" max="6404" width="12.5546875" style="2" bestFit="1" customWidth="1"/>
    <col min="6405" max="6405" width="2.88671875" style="2" customWidth="1"/>
    <col min="6406" max="6406" width="11" style="2" bestFit="1" customWidth="1"/>
    <col min="6407" max="6407" width="4.33203125" style="2" customWidth="1"/>
    <col min="6408" max="6408" width="8.88671875" style="2"/>
    <col min="6409" max="6409" width="4" style="2" customWidth="1"/>
    <col min="6410" max="6410" width="11" style="2" bestFit="1" customWidth="1"/>
    <col min="6411" max="6411" width="3.33203125" style="2" customWidth="1"/>
    <col min="6412" max="6412" width="11" style="2" bestFit="1" customWidth="1"/>
    <col min="6413" max="6413" width="4.88671875" style="2" customWidth="1"/>
    <col min="6414" max="6414" width="10.5546875" style="2" bestFit="1" customWidth="1"/>
    <col min="6415" max="6415" width="4.6640625" style="2" customWidth="1"/>
    <col min="6416" max="6416" width="8.88671875" style="2"/>
    <col min="6417" max="6417" width="19.109375" style="2" customWidth="1"/>
    <col min="6418" max="6418" width="28" style="2" customWidth="1"/>
    <col min="6419" max="6419" width="8.5546875" style="2" customWidth="1"/>
    <col min="6420" max="6420" width="10.109375" style="2" bestFit="1" customWidth="1"/>
    <col min="6421" max="6656" width="8.88671875" style="2"/>
    <col min="6657" max="6657" width="20.5546875" style="2" customWidth="1"/>
    <col min="6658" max="6658" width="12.33203125" style="2" bestFit="1" customWidth="1"/>
    <col min="6659" max="6659" width="4.33203125" style="2" customWidth="1"/>
    <col min="6660" max="6660" width="12.5546875" style="2" bestFit="1" customWidth="1"/>
    <col min="6661" max="6661" width="2.88671875" style="2" customWidth="1"/>
    <col min="6662" max="6662" width="11" style="2" bestFit="1" customWidth="1"/>
    <col min="6663" max="6663" width="4.33203125" style="2" customWidth="1"/>
    <col min="6664" max="6664" width="8.88671875" style="2"/>
    <col min="6665" max="6665" width="4" style="2" customWidth="1"/>
    <col min="6666" max="6666" width="11" style="2" bestFit="1" customWidth="1"/>
    <col min="6667" max="6667" width="3.33203125" style="2" customWidth="1"/>
    <col min="6668" max="6668" width="11" style="2" bestFit="1" customWidth="1"/>
    <col min="6669" max="6669" width="4.88671875" style="2" customWidth="1"/>
    <col min="6670" max="6670" width="10.5546875" style="2" bestFit="1" customWidth="1"/>
    <col min="6671" max="6671" width="4.6640625" style="2" customWidth="1"/>
    <col min="6672" max="6672" width="8.88671875" style="2"/>
    <col min="6673" max="6673" width="19.109375" style="2" customWidth="1"/>
    <col min="6674" max="6674" width="28" style="2" customWidth="1"/>
    <col min="6675" max="6675" width="8.5546875" style="2" customWidth="1"/>
    <col min="6676" max="6676" width="10.109375" style="2" bestFit="1" customWidth="1"/>
    <col min="6677" max="6912" width="8.88671875" style="2"/>
    <col min="6913" max="6913" width="20.5546875" style="2" customWidth="1"/>
    <col min="6914" max="6914" width="12.33203125" style="2" bestFit="1" customWidth="1"/>
    <col min="6915" max="6915" width="4.33203125" style="2" customWidth="1"/>
    <col min="6916" max="6916" width="12.5546875" style="2" bestFit="1" customWidth="1"/>
    <col min="6917" max="6917" width="2.88671875" style="2" customWidth="1"/>
    <col min="6918" max="6918" width="11" style="2" bestFit="1" customWidth="1"/>
    <col min="6919" max="6919" width="4.33203125" style="2" customWidth="1"/>
    <col min="6920" max="6920" width="8.88671875" style="2"/>
    <col min="6921" max="6921" width="4" style="2" customWidth="1"/>
    <col min="6922" max="6922" width="11" style="2" bestFit="1" customWidth="1"/>
    <col min="6923" max="6923" width="3.33203125" style="2" customWidth="1"/>
    <col min="6924" max="6924" width="11" style="2" bestFit="1" customWidth="1"/>
    <col min="6925" max="6925" width="4.88671875" style="2" customWidth="1"/>
    <col min="6926" max="6926" width="10.5546875" style="2" bestFit="1" customWidth="1"/>
    <col min="6927" max="6927" width="4.6640625" style="2" customWidth="1"/>
    <col min="6928" max="6928" width="8.88671875" style="2"/>
    <col min="6929" max="6929" width="19.109375" style="2" customWidth="1"/>
    <col min="6930" max="6930" width="28" style="2" customWidth="1"/>
    <col min="6931" max="6931" width="8.5546875" style="2" customWidth="1"/>
    <col min="6932" max="6932" width="10.109375" style="2" bestFit="1" customWidth="1"/>
    <col min="6933" max="7168" width="8.88671875" style="2"/>
    <col min="7169" max="7169" width="20.5546875" style="2" customWidth="1"/>
    <col min="7170" max="7170" width="12.33203125" style="2" bestFit="1" customWidth="1"/>
    <col min="7171" max="7171" width="4.33203125" style="2" customWidth="1"/>
    <col min="7172" max="7172" width="12.5546875" style="2" bestFit="1" customWidth="1"/>
    <col min="7173" max="7173" width="2.88671875" style="2" customWidth="1"/>
    <col min="7174" max="7174" width="11" style="2" bestFit="1" customWidth="1"/>
    <col min="7175" max="7175" width="4.33203125" style="2" customWidth="1"/>
    <col min="7176" max="7176" width="8.88671875" style="2"/>
    <col min="7177" max="7177" width="4" style="2" customWidth="1"/>
    <col min="7178" max="7178" width="11" style="2" bestFit="1" customWidth="1"/>
    <col min="7179" max="7179" width="3.33203125" style="2" customWidth="1"/>
    <col min="7180" max="7180" width="11" style="2" bestFit="1" customWidth="1"/>
    <col min="7181" max="7181" width="4.88671875" style="2" customWidth="1"/>
    <col min="7182" max="7182" width="10.5546875" style="2" bestFit="1" customWidth="1"/>
    <col min="7183" max="7183" width="4.6640625" style="2" customWidth="1"/>
    <col min="7184" max="7184" width="8.88671875" style="2"/>
    <col min="7185" max="7185" width="19.109375" style="2" customWidth="1"/>
    <col min="7186" max="7186" width="28" style="2" customWidth="1"/>
    <col min="7187" max="7187" width="8.5546875" style="2" customWidth="1"/>
    <col min="7188" max="7188" width="10.109375" style="2" bestFit="1" customWidth="1"/>
    <col min="7189" max="7424" width="8.88671875" style="2"/>
    <col min="7425" max="7425" width="20.5546875" style="2" customWidth="1"/>
    <col min="7426" max="7426" width="12.33203125" style="2" bestFit="1" customWidth="1"/>
    <col min="7427" max="7427" width="4.33203125" style="2" customWidth="1"/>
    <col min="7428" max="7428" width="12.5546875" style="2" bestFit="1" customWidth="1"/>
    <col min="7429" max="7429" width="2.88671875" style="2" customWidth="1"/>
    <col min="7430" max="7430" width="11" style="2" bestFit="1" customWidth="1"/>
    <col min="7431" max="7431" width="4.33203125" style="2" customWidth="1"/>
    <col min="7432" max="7432" width="8.88671875" style="2"/>
    <col min="7433" max="7433" width="4" style="2" customWidth="1"/>
    <col min="7434" max="7434" width="11" style="2" bestFit="1" customWidth="1"/>
    <col min="7435" max="7435" width="3.33203125" style="2" customWidth="1"/>
    <col min="7436" max="7436" width="11" style="2" bestFit="1" customWidth="1"/>
    <col min="7437" max="7437" width="4.88671875" style="2" customWidth="1"/>
    <col min="7438" max="7438" width="10.5546875" style="2" bestFit="1" customWidth="1"/>
    <col min="7439" max="7439" width="4.6640625" style="2" customWidth="1"/>
    <col min="7440" max="7440" width="8.88671875" style="2"/>
    <col min="7441" max="7441" width="19.109375" style="2" customWidth="1"/>
    <col min="7442" max="7442" width="28" style="2" customWidth="1"/>
    <col min="7443" max="7443" width="8.5546875" style="2" customWidth="1"/>
    <col min="7444" max="7444" width="10.109375" style="2" bestFit="1" customWidth="1"/>
    <col min="7445" max="7680" width="8.88671875" style="2"/>
    <col min="7681" max="7681" width="20.5546875" style="2" customWidth="1"/>
    <col min="7682" max="7682" width="12.33203125" style="2" bestFit="1" customWidth="1"/>
    <col min="7683" max="7683" width="4.33203125" style="2" customWidth="1"/>
    <col min="7684" max="7684" width="12.5546875" style="2" bestFit="1" customWidth="1"/>
    <col min="7685" max="7685" width="2.88671875" style="2" customWidth="1"/>
    <col min="7686" max="7686" width="11" style="2" bestFit="1" customWidth="1"/>
    <col min="7687" max="7687" width="4.33203125" style="2" customWidth="1"/>
    <col min="7688" max="7688" width="8.88671875" style="2"/>
    <col min="7689" max="7689" width="4" style="2" customWidth="1"/>
    <col min="7690" max="7690" width="11" style="2" bestFit="1" customWidth="1"/>
    <col min="7691" max="7691" width="3.33203125" style="2" customWidth="1"/>
    <col min="7692" max="7692" width="11" style="2" bestFit="1" customWidth="1"/>
    <col min="7693" max="7693" width="4.88671875" style="2" customWidth="1"/>
    <col min="7694" max="7694" width="10.5546875" style="2" bestFit="1" customWidth="1"/>
    <col min="7695" max="7695" width="4.6640625" style="2" customWidth="1"/>
    <col min="7696" max="7696" width="8.88671875" style="2"/>
    <col min="7697" max="7697" width="19.109375" style="2" customWidth="1"/>
    <col min="7698" max="7698" width="28" style="2" customWidth="1"/>
    <col min="7699" max="7699" width="8.5546875" style="2" customWidth="1"/>
    <col min="7700" max="7700" width="10.109375" style="2" bestFit="1" customWidth="1"/>
    <col min="7701" max="7936" width="8.88671875" style="2"/>
    <col min="7937" max="7937" width="20.5546875" style="2" customWidth="1"/>
    <col min="7938" max="7938" width="12.33203125" style="2" bestFit="1" customWidth="1"/>
    <col min="7939" max="7939" width="4.33203125" style="2" customWidth="1"/>
    <col min="7940" max="7940" width="12.5546875" style="2" bestFit="1" customWidth="1"/>
    <col min="7941" max="7941" width="2.88671875" style="2" customWidth="1"/>
    <col min="7942" max="7942" width="11" style="2" bestFit="1" customWidth="1"/>
    <col min="7943" max="7943" width="4.33203125" style="2" customWidth="1"/>
    <col min="7944" max="7944" width="8.88671875" style="2"/>
    <col min="7945" max="7945" width="4" style="2" customWidth="1"/>
    <col min="7946" max="7946" width="11" style="2" bestFit="1" customWidth="1"/>
    <col min="7947" max="7947" width="3.33203125" style="2" customWidth="1"/>
    <col min="7948" max="7948" width="11" style="2" bestFit="1" customWidth="1"/>
    <col min="7949" max="7949" width="4.88671875" style="2" customWidth="1"/>
    <col min="7950" max="7950" width="10.5546875" style="2" bestFit="1" customWidth="1"/>
    <col min="7951" max="7951" width="4.6640625" style="2" customWidth="1"/>
    <col min="7952" max="7952" width="8.88671875" style="2"/>
    <col min="7953" max="7953" width="19.109375" style="2" customWidth="1"/>
    <col min="7954" max="7954" width="28" style="2" customWidth="1"/>
    <col min="7955" max="7955" width="8.5546875" style="2" customWidth="1"/>
    <col min="7956" max="7956" width="10.109375" style="2" bestFit="1" customWidth="1"/>
    <col min="7957" max="8192" width="8.88671875" style="2"/>
    <col min="8193" max="8193" width="20.5546875" style="2" customWidth="1"/>
    <col min="8194" max="8194" width="12.33203125" style="2" bestFit="1" customWidth="1"/>
    <col min="8195" max="8195" width="4.33203125" style="2" customWidth="1"/>
    <col min="8196" max="8196" width="12.5546875" style="2" bestFit="1" customWidth="1"/>
    <col min="8197" max="8197" width="2.88671875" style="2" customWidth="1"/>
    <col min="8198" max="8198" width="11" style="2" bestFit="1" customWidth="1"/>
    <col min="8199" max="8199" width="4.33203125" style="2" customWidth="1"/>
    <col min="8200" max="8200" width="8.88671875" style="2"/>
    <col min="8201" max="8201" width="4" style="2" customWidth="1"/>
    <col min="8202" max="8202" width="11" style="2" bestFit="1" customWidth="1"/>
    <col min="8203" max="8203" width="3.33203125" style="2" customWidth="1"/>
    <col min="8204" max="8204" width="11" style="2" bestFit="1" customWidth="1"/>
    <col min="8205" max="8205" width="4.88671875" style="2" customWidth="1"/>
    <col min="8206" max="8206" width="10.5546875" style="2" bestFit="1" customWidth="1"/>
    <col min="8207" max="8207" width="4.6640625" style="2" customWidth="1"/>
    <col min="8208" max="8208" width="8.88671875" style="2"/>
    <col min="8209" max="8209" width="19.109375" style="2" customWidth="1"/>
    <col min="8210" max="8210" width="28" style="2" customWidth="1"/>
    <col min="8211" max="8211" width="8.5546875" style="2" customWidth="1"/>
    <col min="8212" max="8212" width="10.109375" style="2" bestFit="1" customWidth="1"/>
    <col min="8213" max="8448" width="8.88671875" style="2"/>
    <col min="8449" max="8449" width="20.5546875" style="2" customWidth="1"/>
    <col min="8450" max="8450" width="12.33203125" style="2" bestFit="1" customWidth="1"/>
    <col min="8451" max="8451" width="4.33203125" style="2" customWidth="1"/>
    <col min="8452" max="8452" width="12.5546875" style="2" bestFit="1" customWidth="1"/>
    <col min="8453" max="8453" width="2.88671875" style="2" customWidth="1"/>
    <col min="8454" max="8454" width="11" style="2" bestFit="1" customWidth="1"/>
    <col min="8455" max="8455" width="4.33203125" style="2" customWidth="1"/>
    <col min="8456" max="8456" width="8.88671875" style="2"/>
    <col min="8457" max="8457" width="4" style="2" customWidth="1"/>
    <col min="8458" max="8458" width="11" style="2" bestFit="1" customWidth="1"/>
    <col min="8459" max="8459" width="3.33203125" style="2" customWidth="1"/>
    <col min="8460" max="8460" width="11" style="2" bestFit="1" customWidth="1"/>
    <col min="8461" max="8461" width="4.88671875" style="2" customWidth="1"/>
    <col min="8462" max="8462" width="10.5546875" style="2" bestFit="1" customWidth="1"/>
    <col min="8463" max="8463" width="4.6640625" style="2" customWidth="1"/>
    <col min="8464" max="8464" width="8.88671875" style="2"/>
    <col min="8465" max="8465" width="19.109375" style="2" customWidth="1"/>
    <col min="8466" max="8466" width="28" style="2" customWidth="1"/>
    <col min="8467" max="8467" width="8.5546875" style="2" customWidth="1"/>
    <col min="8468" max="8468" width="10.109375" style="2" bestFit="1" customWidth="1"/>
    <col min="8469" max="8704" width="8.88671875" style="2"/>
    <col min="8705" max="8705" width="20.5546875" style="2" customWidth="1"/>
    <col min="8706" max="8706" width="12.33203125" style="2" bestFit="1" customWidth="1"/>
    <col min="8707" max="8707" width="4.33203125" style="2" customWidth="1"/>
    <col min="8708" max="8708" width="12.5546875" style="2" bestFit="1" customWidth="1"/>
    <col min="8709" max="8709" width="2.88671875" style="2" customWidth="1"/>
    <col min="8710" max="8710" width="11" style="2" bestFit="1" customWidth="1"/>
    <col min="8711" max="8711" width="4.33203125" style="2" customWidth="1"/>
    <col min="8712" max="8712" width="8.88671875" style="2"/>
    <col min="8713" max="8713" width="4" style="2" customWidth="1"/>
    <col min="8714" max="8714" width="11" style="2" bestFit="1" customWidth="1"/>
    <col min="8715" max="8715" width="3.33203125" style="2" customWidth="1"/>
    <col min="8716" max="8716" width="11" style="2" bestFit="1" customWidth="1"/>
    <col min="8717" max="8717" width="4.88671875" style="2" customWidth="1"/>
    <col min="8718" max="8718" width="10.5546875" style="2" bestFit="1" customWidth="1"/>
    <col min="8719" max="8719" width="4.6640625" style="2" customWidth="1"/>
    <col min="8720" max="8720" width="8.88671875" style="2"/>
    <col min="8721" max="8721" width="19.109375" style="2" customWidth="1"/>
    <col min="8722" max="8722" width="28" style="2" customWidth="1"/>
    <col min="8723" max="8723" width="8.5546875" style="2" customWidth="1"/>
    <col min="8724" max="8724" width="10.109375" style="2" bestFit="1" customWidth="1"/>
    <col min="8725" max="8960" width="8.88671875" style="2"/>
    <col min="8961" max="8961" width="20.5546875" style="2" customWidth="1"/>
    <col min="8962" max="8962" width="12.33203125" style="2" bestFit="1" customWidth="1"/>
    <col min="8963" max="8963" width="4.33203125" style="2" customWidth="1"/>
    <col min="8964" max="8964" width="12.5546875" style="2" bestFit="1" customWidth="1"/>
    <col min="8965" max="8965" width="2.88671875" style="2" customWidth="1"/>
    <col min="8966" max="8966" width="11" style="2" bestFit="1" customWidth="1"/>
    <col min="8967" max="8967" width="4.33203125" style="2" customWidth="1"/>
    <col min="8968" max="8968" width="8.88671875" style="2"/>
    <col min="8969" max="8969" width="4" style="2" customWidth="1"/>
    <col min="8970" max="8970" width="11" style="2" bestFit="1" customWidth="1"/>
    <col min="8971" max="8971" width="3.33203125" style="2" customWidth="1"/>
    <col min="8972" max="8972" width="11" style="2" bestFit="1" customWidth="1"/>
    <col min="8973" max="8973" width="4.88671875" style="2" customWidth="1"/>
    <col min="8974" max="8974" width="10.5546875" style="2" bestFit="1" customWidth="1"/>
    <col min="8975" max="8975" width="4.6640625" style="2" customWidth="1"/>
    <col min="8976" max="8976" width="8.88671875" style="2"/>
    <col min="8977" max="8977" width="19.109375" style="2" customWidth="1"/>
    <col min="8978" max="8978" width="28" style="2" customWidth="1"/>
    <col min="8979" max="8979" width="8.5546875" style="2" customWidth="1"/>
    <col min="8980" max="8980" width="10.109375" style="2" bestFit="1" customWidth="1"/>
    <col min="8981" max="9216" width="8.88671875" style="2"/>
    <col min="9217" max="9217" width="20.5546875" style="2" customWidth="1"/>
    <col min="9218" max="9218" width="12.33203125" style="2" bestFit="1" customWidth="1"/>
    <col min="9219" max="9219" width="4.33203125" style="2" customWidth="1"/>
    <col min="9220" max="9220" width="12.5546875" style="2" bestFit="1" customWidth="1"/>
    <col min="9221" max="9221" width="2.88671875" style="2" customWidth="1"/>
    <col min="9222" max="9222" width="11" style="2" bestFit="1" customWidth="1"/>
    <col min="9223" max="9223" width="4.33203125" style="2" customWidth="1"/>
    <col min="9224" max="9224" width="8.88671875" style="2"/>
    <col min="9225" max="9225" width="4" style="2" customWidth="1"/>
    <col min="9226" max="9226" width="11" style="2" bestFit="1" customWidth="1"/>
    <col min="9227" max="9227" width="3.33203125" style="2" customWidth="1"/>
    <col min="9228" max="9228" width="11" style="2" bestFit="1" customWidth="1"/>
    <col min="9229" max="9229" width="4.88671875" style="2" customWidth="1"/>
    <col min="9230" max="9230" width="10.5546875" style="2" bestFit="1" customWidth="1"/>
    <col min="9231" max="9231" width="4.6640625" style="2" customWidth="1"/>
    <col min="9232" max="9232" width="8.88671875" style="2"/>
    <col min="9233" max="9233" width="19.109375" style="2" customWidth="1"/>
    <col min="9234" max="9234" width="28" style="2" customWidth="1"/>
    <col min="9235" max="9235" width="8.5546875" style="2" customWidth="1"/>
    <col min="9236" max="9236" width="10.109375" style="2" bestFit="1" customWidth="1"/>
    <col min="9237" max="9472" width="8.88671875" style="2"/>
    <col min="9473" max="9473" width="20.5546875" style="2" customWidth="1"/>
    <col min="9474" max="9474" width="12.33203125" style="2" bestFit="1" customWidth="1"/>
    <col min="9475" max="9475" width="4.33203125" style="2" customWidth="1"/>
    <col min="9476" max="9476" width="12.5546875" style="2" bestFit="1" customWidth="1"/>
    <col min="9477" max="9477" width="2.88671875" style="2" customWidth="1"/>
    <col min="9478" max="9478" width="11" style="2" bestFit="1" customWidth="1"/>
    <col min="9479" max="9479" width="4.33203125" style="2" customWidth="1"/>
    <col min="9480" max="9480" width="8.88671875" style="2"/>
    <col min="9481" max="9481" width="4" style="2" customWidth="1"/>
    <col min="9482" max="9482" width="11" style="2" bestFit="1" customWidth="1"/>
    <col min="9483" max="9483" width="3.33203125" style="2" customWidth="1"/>
    <col min="9484" max="9484" width="11" style="2" bestFit="1" customWidth="1"/>
    <col min="9485" max="9485" width="4.88671875" style="2" customWidth="1"/>
    <col min="9486" max="9486" width="10.5546875" style="2" bestFit="1" customWidth="1"/>
    <col min="9487" max="9487" width="4.6640625" style="2" customWidth="1"/>
    <col min="9488" max="9488" width="8.88671875" style="2"/>
    <col min="9489" max="9489" width="19.109375" style="2" customWidth="1"/>
    <col min="9490" max="9490" width="28" style="2" customWidth="1"/>
    <col min="9491" max="9491" width="8.5546875" style="2" customWidth="1"/>
    <col min="9492" max="9492" width="10.109375" style="2" bestFit="1" customWidth="1"/>
    <col min="9493" max="9728" width="8.88671875" style="2"/>
    <col min="9729" max="9729" width="20.5546875" style="2" customWidth="1"/>
    <col min="9730" max="9730" width="12.33203125" style="2" bestFit="1" customWidth="1"/>
    <col min="9731" max="9731" width="4.33203125" style="2" customWidth="1"/>
    <col min="9732" max="9732" width="12.5546875" style="2" bestFit="1" customWidth="1"/>
    <col min="9733" max="9733" width="2.88671875" style="2" customWidth="1"/>
    <col min="9734" max="9734" width="11" style="2" bestFit="1" customWidth="1"/>
    <col min="9735" max="9735" width="4.33203125" style="2" customWidth="1"/>
    <col min="9736" max="9736" width="8.88671875" style="2"/>
    <col min="9737" max="9737" width="4" style="2" customWidth="1"/>
    <col min="9738" max="9738" width="11" style="2" bestFit="1" customWidth="1"/>
    <col min="9739" max="9739" width="3.33203125" style="2" customWidth="1"/>
    <col min="9740" max="9740" width="11" style="2" bestFit="1" customWidth="1"/>
    <col min="9741" max="9741" width="4.88671875" style="2" customWidth="1"/>
    <col min="9742" max="9742" width="10.5546875" style="2" bestFit="1" customWidth="1"/>
    <col min="9743" max="9743" width="4.6640625" style="2" customWidth="1"/>
    <col min="9744" max="9744" width="8.88671875" style="2"/>
    <col min="9745" max="9745" width="19.109375" style="2" customWidth="1"/>
    <col min="9746" max="9746" width="28" style="2" customWidth="1"/>
    <col min="9747" max="9747" width="8.5546875" style="2" customWidth="1"/>
    <col min="9748" max="9748" width="10.109375" style="2" bestFit="1" customWidth="1"/>
    <col min="9749" max="9984" width="8.88671875" style="2"/>
    <col min="9985" max="9985" width="20.5546875" style="2" customWidth="1"/>
    <col min="9986" max="9986" width="12.33203125" style="2" bestFit="1" customWidth="1"/>
    <col min="9987" max="9987" width="4.33203125" style="2" customWidth="1"/>
    <col min="9988" max="9988" width="12.5546875" style="2" bestFit="1" customWidth="1"/>
    <col min="9989" max="9989" width="2.88671875" style="2" customWidth="1"/>
    <col min="9990" max="9990" width="11" style="2" bestFit="1" customWidth="1"/>
    <col min="9991" max="9991" width="4.33203125" style="2" customWidth="1"/>
    <col min="9992" max="9992" width="8.88671875" style="2"/>
    <col min="9993" max="9993" width="4" style="2" customWidth="1"/>
    <col min="9994" max="9994" width="11" style="2" bestFit="1" customWidth="1"/>
    <col min="9995" max="9995" width="3.33203125" style="2" customWidth="1"/>
    <col min="9996" max="9996" width="11" style="2" bestFit="1" customWidth="1"/>
    <col min="9997" max="9997" width="4.88671875" style="2" customWidth="1"/>
    <col min="9998" max="9998" width="10.5546875" style="2" bestFit="1" customWidth="1"/>
    <col min="9999" max="9999" width="4.6640625" style="2" customWidth="1"/>
    <col min="10000" max="10000" width="8.88671875" style="2"/>
    <col min="10001" max="10001" width="19.109375" style="2" customWidth="1"/>
    <col min="10002" max="10002" width="28" style="2" customWidth="1"/>
    <col min="10003" max="10003" width="8.5546875" style="2" customWidth="1"/>
    <col min="10004" max="10004" width="10.109375" style="2" bestFit="1" customWidth="1"/>
    <col min="10005" max="10240" width="8.88671875" style="2"/>
    <col min="10241" max="10241" width="20.5546875" style="2" customWidth="1"/>
    <col min="10242" max="10242" width="12.33203125" style="2" bestFit="1" customWidth="1"/>
    <col min="10243" max="10243" width="4.33203125" style="2" customWidth="1"/>
    <col min="10244" max="10244" width="12.5546875" style="2" bestFit="1" customWidth="1"/>
    <col min="10245" max="10245" width="2.88671875" style="2" customWidth="1"/>
    <col min="10246" max="10246" width="11" style="2" bestFit="1" customWidth="1"/>
    <col min="10247" max="10247" width="4.33203125" style="2" customWidth="1"/>
    <col min="10248" max="10248" width="8.88671875" style="2"/>
    <col min="10249" max="10249" width="4" style="2" customWidth="1"/>
    <col min="10250" max="10250" width="11" style="2" bestFit="1" customWidth="1"/>
    <col min="10251" max="10251" width="3.33203125" style="2" customWidth="1"/>
    <col min="10252" max="10252" width="11" style="2" bestFit="1" customWidth="1"/>
    <col min="10253" max="10253" width="4.88671875" style="2" customWidth="1"/>
    <col min="10254" max="10254" width="10.5546875" style="2" bestFit="1" customWidth="1"/>
    <col min="10255" max="10255" width="4.6640625" style="2" customWidth="1"/>
    <col min="10256" max="10256" width="8.88671875" style="2"/>
    <col min="10257" max="10257" width="19.109375" style="2" customWidth="1"/>
    <col min="10258" max="10258" width="28" style="2" customWidth="1"/>
    <col min="10259" max="10259" width="8.5546875" style="2" customWidth="1"/>
    <col min="10260" max="10260" width="10.109375" style="2" bestFit="1" customWidth="1"/>
    <col min="10261" max="10496" width="8.88671875" style="2"/>
    <col min="10497" max="10497" width="20.5546875" style="2" customWidth="1"/>
    <col min="10498" max="10498" width="12.33203125" style="2" bestFit="1" customWidth="1"/>
    <col min="10499" max="10499" width="4.33203125" style="2" customWidth="1"/>
    <col min="10500" max="10500" width="12.5546875" style="2" bestFit="1" customWidth="1"/>
    <col min="10501" max="10501" width="2.88671875" style="2" customWidth="1"/>
    <col min="10502" max="10502" width="11" style="2" bestFit="1" customWidth="1"/>
    <col min="10503" max="10503" width="4.33203125" style="2" customWidth="1"/>
    <col min="10504" max="10504" width="8.88671875" style="2"/>
    <col min="10505" max="10505" width="4" style="2" customWidth="1"/>
    <col min="10506" max="10506" width="11" style="2" bestFit="1" customWidth="1"/>
    <col min="10507" max="10507" width="3.33203125" style="2" customWidth="1"/>
    <col min="10508" max="10508" width="11" style="2" bestFit="1" customWidth="1"/>
    <col min="10509" max="10509" width="4.88671875" style="2" customWidth="1"/>
    <col min="10510" max="10510" width="10.5546875" style="2" bestFit="1" customWidth="1"/>
    <col min="10511" max="10511" width="4.6640625" style="2" customWidth="1"/>
    <col min="10512" max="10512" width="8.88671875" style="2"/>
    <col min="10513" max="10513" width="19.109375" style="2" customWidth="1"/>
    <col min="10514" max="10514" width="28" style="2" customWidth="1"/>
    <col min="10515" max="10515" width="8.5546875" style="2" customWidth="1"/>
    <col min="10516" max="10516" width="10.109375" style="2" bestFit="1" customWidth="1"/>
    <col min="10517" max="10752" width="8.88671875" style="2"/>
    <col min="10753" max="10753" width="20.5546875" style="2" customWidth="1"/>
    <col min="10754" max="10754" width="12.33203125" style="2" bestFit="1" customWidth="1"/>
    <col min="10755" max="10755" width="4.33203125" style="2" customWidth="1"/>
    <col min="10756" max="10756" width="12.5546875" style="2" bestFit="1" customWidth="1"/>
    <col min="10757" max="10757" width="2.88671875" style="2" customWidth="1"/>
    <col min="10758" max="10758" width="11" style="2" bestFit="1" customWidth="1"/>
    <col min="10759" max="10759" width="4.33203125" style="2" customWidth="1"/>
    <col min="10760" max="10760" width="8.88671875" style="2"/>
    <col min="10761" max="10761" width="4" style="2" customWidth="1"/>
    <col min="10762" max="10762" width="11" style="2" bestFit="1" customWidth="1"/>
    <col min="10763" max="10763" width="3.33203125" style="2" customWidth="1"/>
    <col min="10764" max="10764" width="11" style="2" bestFit="1" customWidth="1"/>
    <col min="10765" max="10765" width="4.88671875" style="2" customWidth="1"/>
    <col min="10766" max="10766" width="10.5546875" style="2" bestFit="1" customWidth="1"/>
    <col min="10767" max="10767" width="4.6640625" style="2" customWidth="1"/>
    <col min="10768" max="10768" width="8.88671875" style="2"/>
    <col min="10769" max="10769" width="19.109375" style="2" customWidth="1"/>
    <col min="10770" max="10770" width="28" style="2" customWidth="1"/>
    <col min="10771" max="10771" width="8.5546875" style="2" customWidth="1"/>
    <col min="10772" max="10772" width="10.109375" style="2" bestFit="1" customWidth="1"/>
    <col min="10773" max="11008" width="8.88671875" style="2"/>
    <col min="11009" max="11009" width="20.5546875" style="2" customWidth="1"/>
    <col min="11010" max="11010" width="12.33203125" style="2" bestFit="1" customWidth="1"/>
    <col min="11011" max="11011" width="4.33203125" style="2" customWidth="1"/>
    <col min="11012" max="11012" width="12.5546875" style="2" bestFit="1" customWidth="1"/>
    <col min="11013" max="11013" width="2.88671875" style="2" customWidth="1"/>
    <col min="11014" max="11014" width="11" style="2" bestFit="1" customWidth="1"/>
    <col min="11015" max="11015" width="4.33203125" style="2" customWidth="1"/>
    <col min="11016" max="11016" width="8.88671875" style="2"/>
    <col min="11017" max="11017" width="4" style="2" customWidth="1"/>
    <col min="11018" max="11018" width="11" style="2" bestFit="1" customWidth="1"/>
    <col min="11019" max="11019" width="3.33203125" style="2" customWidth="1"/>
    <col min="11020" max="11020" width="11" style="2" bestFit="1" customWidth="1"/>
    <col min="11021" max="11021" width="4.88671875" style="2" customWidth="1"/>
    <col min="11022" max="11022" width="10.5546875" style="2" bestFit="1" customWidth="1"/>
    <col min="11023" max="11023" width="4.6640625" style="2" customWidth="1"/>
    <col min="11024" max="11024" width="8.88671875" style="2"/>
    <col min="11025" max="11025" width="19.109375" style="2" customWidth="1"/>
    <col min="11026" max="11026" width="28" style="2" customWidth="1"/>
    <col min="11027" max="11027" width="8.5546875" style="2" customWidth="1"/>
    <col min="11028" max="11028" width="10.109375" style="2" bestFit="1" customWidth="1"/>
    <col min="11029" max="11264" width="8.88671875" style="2"/>
    <col min="11265" max="11265" width="20.5546875" style="2" customWidth="1"/>
    <col min="11266" max="11266" width="12.33203125" style="2" bestFit="1" customWidth="1"/>
    <col min="11267" max="11267" width="4.33203125" style="2" customWidth="1"/>
    <col min="11268" max="11268" width="12.5546875" style="2" bestFit="1" customWidth="1"/>
    <col min="11269" max="11269" width="2.88671875" style="2" customWidth="1"/>
    <col min="11270" max="11270" width="11" style="2" bestFit="1" customWidth="1"/>
    <col min="11271" max="11271" width="4.33203125" style="2" customWidth="1"/>
    <col min="11272" max="11272" width="8.88671875" style="2"/>
    <col min="11273" max="11273" width="4" style="2" customWidth="1"/>
    <col min="11274" max="11274" width="11" style="2" bestFit="1" customWidth="1"/>
    <col min="11275" max="11275" width="3.33203125" style="2" customWidth="1"/>
    <col min="11276" max="11276" width="11" style="2" bestFit="1" customWidth="1"/>
    <col min="11277" max="11277" width="4.88671875" style="2" customWidth="1"/>
    <col min="11278" max="11278" width="10.5546875" style="2" bestFit="1" customWidth="1"/>
    <col min="11279" max="11279" width="4.6640625" style="2" customWidth="1"/>
    <col min="11280" max="11280" width="8.88671875" style="2"/>
    <col min="11281" max="11281" width="19.109375" style="2" customWidth="1"/>
    <col min="11282" max="11282" width="28" style="2" customWidth="1"/>
    <col min="11283" max="11283" width="8.5546875" style="2" customWidth="1"/>
    <col min="11284" max="11284" width="10.109375" style="2" bestFit="1" customWidth="1"/>
    <col min="11285" max="11520" width="8.88671875" style="2"/>
    <col min="11521" max="11521" width="20.5546875" style="2" customWidth="1"/>
    <col min="11522" max="11522" width="12.33203125" style="2" bestFit="1" customWidth="1"/>
    <col min="11523" max="11523" width="4.33203125" style="2" customWidth="1"/>
    <col min="11524" max="11524" width="12.5546875" style="2" bestFit="1" customWidth="1"/>
    <col min="11525" max="11525" width="2.88671875" style="2" customWidth="1"/>
    <col min="11526" max="11526" width="11" style="2" bestFit="1" customWidth="1"/>
    <col min="11527" max="11527" width="4.33203125" style="2" customWidth="1"/>
    <col min="11528" max="11528" width="8.88671875" style="2"/>
    <col min="11529" max="11529" width="4" style="2" customWidth="1"/>
    <col min="11530" max="11530" width="11" style="2" bestFit="1" customWidth="1"/>
    <col min="11531" max="11531" width="3.33203125" style="2" customWidth="1"/>
    <col min="11532" max="11532" width="11" style="2" bestFit="1" customWidth="1"/>
    <col min="11533" max="11533" width="4.88671875" style="2" customWidth="1"/>
    <col min="11534" max="11534" width="10.5546875" style="2" bestFit="1" customWidth="1"/>
    <col min="11535" max="11535" width="4.6640625" style="2" customWidth="1"/>
    <col min="11536" max="11536" width="8.88671875" style="2"/>
    <col min="11537" max="11537" width="19.109375" style="2" customWidth="1"/>
    <col min="11538" max="11538" width="28" style="2" customWidth="1"/>
    <col min="11539" max="11539" width="8.5546875" style="2" customWidth="1"/>
    <col min="11540" max="11540" width="10.109375" style="2" bestFit="1" customWidth="1"/>
    <col min="11541" max="11776" width="8.88671875" style="2"/>
    <col min="11777" max="11777" width="20.5546875" style="2" customWidth="1"/>
    <col min="11778" max="11778" width="12.33203125" style="2" bestFit="1" customWidth="1"/>
    <col min="11779" max="11779" width="4.33203125" style="2" customWidth="1"/>
    <col min="11780" max="11780" width="12.5546875" style="2" bestFit="1" customWidth="1"/>
    <col min="11781" max="11781" width="2.88671875" style="2" customWidth="1"/>
    <col min="11782" max="11782" width="11" style="2" bestFit="1" customWidth="1"/>
    <col min="11783" max="11783" width="4.33203125" style="2" customWidth="1"/>
    <col min="11784" max="11784" width="8.88671875" style="2"/>
    <col min="11785" max="11785" width="4" style="2" customWidth="1"/>
    <col min="11786" max="11786" width="11" style="2" bestFit="1" customWidth="1"/>
    <col min="11787" max="11787" width="3.33203125" style="2" customWidth="1"/>
    <col min="11788" max="11788" width="11" style="2" bestFit="1" customWidth="1"/>
    <col min="11789" max="11789" width="4.88671875" style="2" customWidth="1"/>
    <col min="11790" max="11790" width="10.5546875" style="2" bestFit="1" customWidth="1"/>
    <col min="11791" max="11791" width="4.6640625" style="2" customWidth="1"/>
    <col min="11792" max="11792" width="8.88671875" style="2"/>
    <col min="11793" max="11793" width="19.109375" style="2" customWidth="1"/>
    <col min="11794" max="11794" width="28" style="2" customWidth="1"/>
    <col min="11795" max="11795" width="8.5546875" style="2" customWidth="1"/>
    <col min="11796" max="11796" width="10.109375" style="2" bestFit="1" customWidth="1"/>
    <col min="11797" max="12032" width="8.88671875" style="2"/>
    <col min="12033" max="12033" width="20.5546875" style="2" customWidth="1"/>
    <col min="12034" max="12034" width="12.33203125" style="2" bestFit="1" customWidth="1"/>
    <col min="12035" max="12035" width="4.33203125" style="2" customWidth="1"/>
    <col min="12036" max="12036" width="12.5546875" style="2" bestFit="1" customWidth="1"/>
    <col min="12037" max="12037" width="2.88671875" style="2" customWidth="1"/>
    <col min="12038" max="12038" width="11" style="2" bestFit="1" customWidth="1"/>
    <col min="12039" max="12039" width="4.33203125" style="2" customWidth="1"/>
    <col min="12040" max="12040" width="8.88671875" style="2"/>
    <col min="12041" max="12041" width="4" style="2" customWidth="1"/>
    <col min="12042" max="12042" width="11" style="2" bestFit="1" customWidth="1"/>
    <col min="12043" max="12043" width="3.33203125" style="2" customWidth="1"/>
    <col min="12044" max="12044" width="11" style="2" bestFit="1" customWidth="1"/>
    <col min="12045" max="12045" width="4.88671875" style="2" customWidth="1"/>
    <col min="12046" max="12046" width="10.5546875" style="2" bestFit="1" customWidth="1"/>
    <col min="12047" max="12047" width="4.6640625" style="2" customWidth="1"/>
    <col min="12048" max="12048" width="8.88671875" style="2"/>
    <col min="12049" max="12049" width="19.109375" style="2" customWidth="1"/>
    <col min="12050" max="12050" width="28" style="2" customWidth="1"/>
    <col min="12051" max="12051" width="8.5546875" style="2" customWidth="1"/>
    <col min="12052" max="12052" width="10.109375" style="2" bestFit="1" customWidth="1"/>
    <col min="12053" max="12288" width="8.88671875" style="2"/>
    <col min="12289" max="12289" width="20.5546875" style="2" customWidth="1"/>
    <col min="12290" max="12290" width="12.33203125" style="2" bestFit="1" customWidth="1"/>
    <col min="12291" max="12291" width="4.33203125" style="2" customWidth="1"/>
    <col min="12292" max="12292" width="12.5546875" style="2" bestFit="1" customWidth="1"/>
    <col min="12293" max="12293" width="2.88671875" style="2" customWidth="1"/>
    <col min="12294" max="12294" width="11" style="2" bestFit="1" customWidth="1"/>
    <col min="12295" max="12295" width="4.33203125" style="2" customWidth="1"/>
    <col min="12296" max="12296" width="8.88671875" style="2"/>
    <col min="12297" max="12297" width="4" style="2" customWidth="1"/>
    <col min="12298" max="12298" width="11" style="2" bestFit="1" customWidth="1"/>
    <col min="12299" max="12299" width="3.33203125" style="2" customWidth="1"/>
    <col min="12300" max="12300" width="11" style="2" bestFit="1" customWidth="1"/>
    <col min="12301" max="12301" width="4.88671875" style="2" customWidth="1"/>
    <col min="12302" max="12302" width="10.5546875" style="2" bestFit="1" customWidth="1"/>
    <col min="12303" max="12303" width="4.6640625" style="2" customWidth="1"/>
    <col min="12304" max="12304" width="8.88671875" style="2"/>
    <col min="12305" max="12305" width="19.109375" style="2" customWidth="1"/>
    <col min="12306" max="12306" width="28" style="2" customWidth="1"/>
    <col min="12307" max="12307" width="8.5546875" style="2" customWidth="1"/>
    <col min="12308" max="12308" width="10.109375" style="2" bestFit="1" customWidth="1"/>
    <col min="12309" max="12544" width="8.88671875" style="2"/>
    <col min="12545" max="12545" width="20.5546875" style="2" customWidth="1"/>
    <col min="12546" max="12546" width="12.33203125" style="2" bestFit="1" customWidth="1"/>
    <col min="12547" max="12547" width="4.33203125" style="2" customWidth="1"/>
    <col min="12548" max="12548" width="12.5546875" style="2" bestFit="1" customWidth="1"/>
    <col min="12549" max="12549" width="2.88671875" style="2" customWidth="1"/>
    <col min="12550" max="12550" width="11" style="2" bestFit="1" customWidth="1"/>
    <col min="12551" max="12551" width="4.33203125" style="2" customWidth="1"/>
    <col min="12552" max="12552" width="8.88671875" style="2"/>
    <col min="12553" max="12553" width="4" style="2" customWidth="1"/>
    <col min="12554" max="12554" width="11" style="2" bestFit="1" customWidth="1"/>
    <col min="12555" max="12555" width="3.33203125" style="2" customWidth="1"/>
    <col min="12556" max="12556" width="11" style="2" bestFit="1" customWidth="1"/>
    <col min="12557" max="12557" width="4.88671875" style="2" customWidth="1"/>
    <col min="12558" max="12558" width="10.5546875" style="2" bestFit="1" customWidth="1"/>
    <col min="12559" max="12559" width="4.6640625" style="2" customWidth="1"/>
    <col min="12560" max="12560" width="8.88671875" style="2"/>
    <col min="12561" max="12561" width="19.109375" style="2" customWidth="1"/>
    <col min="12562" max="12562" width="28" style="2" customWidth="1"/>
    <col min="12563" max="12563" width="8.5546875" style="2" customWidth="1"/>
    <col min="12564" max="12564" width="10.109375" style="2" bestFit="1" customWidth="1"/>
    <col min="12565" max="12800" width="8.88671875" style="2"/>
    <col min="12801" max="12801" width="20.5546875" style="2" customWidth="1"/>
    <col min="12802" max="12802" width="12.33203125" style="2" bestFit="1" customWidth="1"/>
    <col min="12803" max="12803" width="4.33203125" style="2" customWidth="1"/>
    <col min="12804" max="12804" width="12.5546875" style="2" bestFit="1" customWidth="1"/>
    <col min="12805" max="12805" width="2.88671875" style="2" customWidth="1"/>
    <col min="12806" max="12806" width="11" style="2" bestFit="1" customWidth="1"/>
    <col min="12807" max="12807" width="4.33203125" style="2" customWidth="1"/>
    <col min="12808" max="12808" width="8.88671875" style="2"/>
    <col min="12809" max="12809" width="4" style="2" customWidth="1"/>
    <col min="12810" max="12810" width="11" style="2" bestFit="1" customWidth="1"/>
    <col min="12811" max="12811" width="3.33203125" style="2" customWidth="1"/>
    <col min="12812" max="12812" width="11" style="2" bestFit="1" customWidth="1"/>
    <col min="12813" max="12813" width="4.88671875" style="2" customWidth="1"/>
    <col min="12814" max="12814" width="10.5546875" style="2" bestFit="1" customWidth="1"/>
    <col min="12815" max="12815" width="4.6640625" style="2" customWidth="1"/>
    <col min="12816" max="12816" width="8.88671875" style="2"/>
    <col min="12817" max="12817" width="19.109375" style="2" customWidth="1"/>
    <col min="12818" max="12818" width="28" style="2" customWidth="1"/>
    <col min="12819" max="12819" width="8.5546875" style="2" customWidth="1"/>
    <col min="12820" max="12820" width="10.109375" style="2" bestFit="1" customWidth="1"/>
    <col min="12821" max="13056" width="8.88671875" style="2"/>
    <col min="13057" max="13057" width="20.5546875" style="2" customWidth="1"/>
    <col min="13058" max="13058" width="12.33203125" style="2" bestFit="1" customWidth="1"/>
    <col min="13059" max="13059" width="4.33203125" style="2" customWidth="1"/>
    <col min="13060" max="13060" width="12.5546875" style="2" bestFit="1" customWidth="1"/>
    <col min="13061" max="13061" width="2.88671875" style="2" customWidth="1"/>
    <col min="13062" max="13062" width="11" style="2" bestFit="1" customWidth="1"/>
    <col min="13063" max="13063" width="4.33203125" style="2" customWidth="1"/>
    <col min="13064" max="13064" width="8.88671875" style="2"/>
    <col min="13065" max="13065" width="4" style="2" customWidth="1"/>
    <col min="13066" max="13066" width="11" style="2" bestFit="1" customWidth="1"/>
    <col min="13067" max="13067" width="3.33203125" style="2" customWidth="1"/>
    <col min="13068" max="13068" width="11" style="2" bestFit="1" customWidth="1"/>
    <col min="13069" max="13069" width="4.88671875" style="2" customWidth="1"/>
    <col min="13070" max="13070" width="10.5546875" style="2" bestFit="1" customWidth="1"/>
    <col min="13071" max="13071" width="4.6640625" style="2" customWidth="1"/>
    <col min="13072" max="13072" width="8.88671875" style="2"/>
    <col min="13073" max="13073" width="19.109375" style="2" customWidth="1"/>
    <col min="13074" max="13074" width="28" style="2" customWidth="1"/>
    <col min="13075" max="13075" width="8.5546875" style="2" customWidth="1"/>
    <col min="13076" max="13076" width="10.109375" style="2" bestFit="1" customWidth="1"/>
    <col min="13077" max="13312" width="8.88671875" style="2"/>
    <col min="13313" max="13313" width="20.5546875" style="2" customWidth="1"/>
    <col min="13314" max="13314" width="12.33203125" style="2" bestFit="1" customWidth="1"/>
    <col min="13315" max="13315" width="4.33203125" style="2" customWidth="1"/>
    <col min="13316" max="13316" width="12.5546875" style="2" bestFit="1" customWidth="1"/>
    <col min="13317" max="13317" width="2.88671875" style="2" customWidth="1"/>
    <col min="13318" max="13318" width="11" style="2" bestFit="1" customWidth="1"/>
    <col min="13319" max="13319" width="4.33203125" style="2" customWidth="1"/>
    <col min="13320" max="13320" width="8.88671875" style="2"/>
    <col min="13321" max="13321" width="4" style="2" customWidth="1"/>
    <col min="13322" max="13322" width="11" style="2" bestFit="1" customWidth="1"/>
    <col min="13323" max="13323" width="3.33203125" style="2" customWidth="1"/>
    <col min="13324" max="13324" width="11" style="2" bestFit="1" customWidth="1"/>
    <col min="13325" max="13325" width="4.88671875" style="2" customWidth="1"/>
    <col min="13326" max="13326" width="10.5546875" style="2" bestFit="1" customWidth="1"/>
    <col min="13327" max="13327" width="4.6640625" style="2" customWidth="1"/>
    <col min="13328" max="13328" width="8.88671875" style="2"/>
    <col min="13329" max="13329" width="19.109375" style="2" customWidth="1"/>
    <col min="13330" max="13330" width="28" style="2" customWidth="1"/>
    <col min="13331" max="13331" width="8.5546875" style="2" customWidth="1"/>
    <col min="13332" max="13332" width="10.109375" style="2" bestFit="1" customWidth="1"/>
    <col min="13333" max="13568" width="8.88671875" style="2"/>
    <col min="13569" max="13569" width="20.5546875" style="2" customWidth="1"/>
    <col min="13570" max="13570" width="12.33203125" style="2" bestFit="1" customWidth="1"/>
    <col min="13571" max="13571" width="4.33203125" style="2" customWidth="1"/>
    <col min="13572" max="13572" width="12.5546875" style="2" bestFit="1" customWidth="1"/>
    <col min="13573" max="13573" width="2.88671875" style="2" customWidth="1"/>
    <col min="13574" max="13574" width="11" style="2" bestFit="1" customWidth="1"/>
    <col min="13575" max="13575" width="4.33203125" style="2" customWidth="1"/>
    <col min="13576" max="13576" width="8.88671875" style="2"/>
    <col min="13577" max="13577" width="4" style="2" customWidth="1"/>
    <col min="13578" max="13578" width="11" style="2" bestFit="1" customWidth="1"/>
    <col min="13579" max="13579" width="3.33203125" style="2" customWidth="1"/>
    <col min="13580" max="13580" width="11" style="2" bestFit="1" customWidth="1"/>
    <col min="13581" max="13581" width="4.88671875" style="2" customWidth="1"/>
    <col min="13582" max="13582" width="10.5546875" style="2" bestFit="1" customWidth="1"/>
    <col min="13583" max="13583" width="4.6640625" style="2" customWidth="1"/>
    <col min="13584" max="13584" width="8.88671875" style="2"/>
    <col min="13585" max="13585" width="19.109375" style="2" customWidth="1"/>
    <col min="13586" max="13586" width="28" style="2" customWidth="1"/>
    <col min="13587" max="13587" width="8.5546875" style="2" customWidth="1"/>
    <col min="13588" max="13588" width="10.109375" style="2" bestFit="1" customWidth="1"/>
    <col min="13589" max="13824" width="8.88671875" style="2"/>
    <col min="13825" max="13825" width="20.5546875" style="2" customWidth="1"/>
    <col min="13826" max="13826" width="12.33203125" style="2" bestFit="1" customWidth="1"/>
    <col min="13827" max="13827" width="4.33203125" style="2" customWidth="1"/>
    <col min="13828" max="13828" width="12.5546875" style="2" bestFit="1" customWidth="1"/>
    <col min="13829" max="13829" width="2.88671875" style="2" customWidth="1"/>
    <col min="13830" max="13830" width="11" style="2" bestFit="1" customWidth="1"/>
    <col min="13831" max="13831" width="4.33203125" style="2" customWidth="1"/>
    <col min="13832" max="13832" width="8.88671875" style="2"/>
    <col min="13833" max="13833" width="4" style="2" customWidth="1"/>
    <col min="13834" max="13834" width="11" style="2" bestFit="1" customWidth="1"/>
    <col min="13835" max="13835" width="3.33203125" style="2" customWidth="1"/>
    <col min="13836" max="13836" width="11" style="2" bestFit="1" customWidth="1"/>
    <col min="13837" max="13837" width="4.88671875" style="2" customWidth="1"/>
    <col min="13838" max="13838" width="10.5546875" style="2" bestFit="1" customWidth="1"/>
    <col min="13839" max="13839" width="4.6640625" style="2" customWidth="1"/>
    <col min="13840" max="13840" width="8.88671875" style="2"/>
    <col min="13841" max="13841" width="19.109375" style="2" customWidth="1"/>
    <col min="13842" max="13842" width="28" style="2" customWidth="1"/>
    <col min="13843" max="13843" width="8.5546875" style="2" customWidth="1"/>
    <col min="13844" max="13844" width="10.109375" style="2" bestFit="1" customWidth="1"/>
    <col min="13845" max="14080" width="8.88671875" style="2"/>
    <col min="14081" max="14081" width="20.5546875" style="2" customWidth="1"/>
    <col min="14082" max="14082" width="12.33203125" style="2" bestFit="1" customWidth="1"/>
    <col min="14083" max="14083" width="4.33203125" style="2" customWidth="1"/>
    <col min="14084" max="14084" width="12.5546875" style="2" bestFit="1" customWidth="1"/>
    <col min="14085" max="14085" width="2.88671875" style="2" customWidth="1"/>
    <col min="14086" max="14086" width="11" style="2" bestFit="1" customWidth="1"/>
    <col min="14087" max="14087" width="4.33203125" style="2" customWidth="1"/>
    <col min="14088" max="14088" width="8.88671875" style="2"/>
    <col min="14089" max="14089" width="4" style="2" customWidth="1"/>
    <col min="14090" max="14090" width="11" style="2" bestFit="1" customWidth="1"/>
    <col min="14091" max="14091" width="3.33203125" style="2" customWidth="1"/>
    <col min="14092" max="14092" width="11" style="2" bestFit="1" customWidth="1"/>
    <col min="14093" max="14093" width="4.88671875" style="2" customWidth="1"/>
    <col min="14094" max="14094" width="10.5546875" style="2" bestFit="1" customWidth="1"/>
    <col min="14095" max="14095" width="4.6640625" style="2" customWidth="1"/>
    <col min="14096" max="14096" width="8.88671875" style="2"/>
    <col min="14097" max="14097" width="19.109375" style="2" customWidth="1"/>
    <col min="14098" max="14098" width="28" style="2" customWidth="1"/>
    <col min="14099" max="14099" width="8.5546875" style="2" customWidth="1"/>
    <col min="14100" max="14100" width="10.109375" style="2" bestFit="1" customWidth="1"/>
    <col min="14101" max="14336" width="8.88671875" style="2"/>
    <col min="14337" max="14337" width="20.5546875" style="2" customWidth="1"/>
    <col min="14338" max="14338" width="12.33203125" style="2" bestFit="1" customWidth="1"/>
    <col min="14339" max="14339" width="4.33203125" style="2" customWidth="1"/>
    <col min="14340" max="14340" width="12.5546875" style="2" bestFit="1" customWidth="1"/>
    <col min="14341" max="14341" width="2.88671875" style="2" customWidth="1"/>
    <col min="14342" max="14342" width="11" style="2" bestFit="1" customWidth="1"/>
    <col min="14343" max="14343" width="4.33203125" style="2" customWidth="1"/>
    <col min="14344" max="14344" width="8.88671875" style="2"/>
    <col min="14345" max="14345" width="4" style="2" customWidth="1"/>
    <col min="14346" max="14346" width="11" style="2" bestFit="1" customWidth="1"/>
    <col min="14347" max="14347" width="3.33203125" style="2" customWidth="1"/>
    <col min="14348" max="14348" width="11" style="2" bestFit="1" customWidth="1"/>
    <col min="14349" max="14349" width="4.88671875" style="2" customWidth="1"/>
    <col min="14350" max="14350" width="10.5546875" style="2" bestFit="1" customWidth="1"/>
    <col min="14351" max="14351" width="4.6640625" style="2" customWidth="1"/>
    <col min="14352" max="14352" width="8.88671875" style="2"/>
    <col min="14353" max="14353" width="19.109375" style="2" customWidth="1"/>
    <col min="14354" max="14354" width="28" style="2" customWidth="1"/>
    <col min="14355" max="14355" width="8.5546875" style="2" customWidth="1"/>
    <col min="14356" max="14356" width="10.109375" style="2" bestFit="1" customWidth="1"/>
    <col min="14357" max="14592" width="8.88671875" style="2"/>
    <col min="14593" max="14593" width="20.5546875" style="2" customWidth="1"/>
    <col min="14594" max="14594" width="12.33203125" style="2" bestFit="1" customWidth="1"/>
    <col min="14595" max="14595" width="4.33203125" style="2" customWidth="1"/>
    <col min="14596" max="14596" width="12.5546875" style="2" bestFit="1" customWidth="1"/>
    <col min="14597" max="14597" width="2.88671875" style="2" customWidth="1"/>
    <col min="14598" max="14598" width="11" style="2" bestFit="1" customWidth="1"/>
    <col min="14599" max="14599" width="4.33203125" style="2" customWidth="1"/>
    <col min="14600" max="14600" width="8.88671875" style="2"/>
    <col min="14601" max="14601" width="4" style="2" customWidth="1"/>
    <col min="14602" max="14602" width="11" style="2" bestFit="1" customWidth="1"/>
    <col min="14603" max="14603" width="3.33203125" style="2" customWidth="1"/>
    <col min="14604" max="14604" width="11" style="2" bestFit="1" customWidth="1"/>
    <col min="14605" max="14605" width="4.88671875" style="2" customWidth="1"/>
    <col min="14606" max="14606" width="10.5546875" style="2" bestFit="1" customWidth="1"/>
    <col min="14607" max="14607" width="4.6640625" style="2" customWidth="1"/>
    <col min="14608" max="14608" width="8.88671875" style="2"/>
    <col min="14609" max="14609" width="19.109375" style="2" customWidth="1"/>
    <col min="14610" max="14610" width="28" style="2" customWidth="1"/>
    <col min="14611" max="14611" width="8.5546875" style="2" customWidth="1"/>
    <col min="14612" max="14612" width="10.109375" style="2" bestFit="1" customWidth="1"/>
    <col min="14613" max="14848" width="8.88671875" style="2"/>
    <col min="14849" max="14849" width="20.5546875" style="2" customWidth="1"/>
    <col min="14850" max="14850" width="12.33203125" style="2" bestFit="1" customWidth="1"/>
    <col min="14851" max="14851" width="4.33203125" style="2" customWidth="1"/>
    <col min="14852" max="14852" width="12.5546875" style="2" bestFit="1" customWidth="1"/>
    <col min="14853" max="14853" width="2.88671875" style="2" customWidth="1"/>
    <col min="14854" max="14854" width="11" style="2" bestFit="1" customWidth="1"/>
    <col min="14855" max="14855" width="4.33203125" style="2" customWidth="1"/>
    <col min="14856" max="14856" width="8.88671875" style="2"/>
    <col min="14857" max="14857" width="4" style="2" customWidth="1"/>
    <col min="14858" max="14858" width="11" style="2" bestFit="1" customWidth="1"/>
    <col min="14859" max="14859" width="3.33203125" style="2" customWidth="1"/>
    <col min="14860" max="14860" width="11" style="2" bestFit="1" customWidth="1"/>
    <col min="14861" max="14861" width="4.88671875" style="2" customWidth="1"/>
    <col min="14862" max="14862" width="10.5546875" style="2" bestFit="1" customWidth="1"/>
    <col min="14863" max="14863" width="4.6640625" style="2" customWidth="1"/>
    <col min="14864" max="14864" width="8.88671875" style="2"/>
    <col min="14865" max="14865" width="19.109375" style="2" customWidth="1"/>
    <col min="14866" max="14866" width="28" style="2" customWidth="1"/>
    <col min="14867" max="14867" width="8.5546875" style="2" customWidth="1"/>
    <col min="14868" max="14868" width="10.109375" style="2" bestFit="1" customWidth="1"/>
    <col min="14869" max="15104" width="8.88671875" style="2"/>
    <col min="15105" max="15105" width="20.5546875" style="2" customWidth="1"/>
    <col min="15106" max="15106" width="12.33203125" style="2" bestFit="1" customWidth="1"/>
    <col min="15107" max="15107" width="4.33203125" style="2" customWidth="1"/>
    <col min="15108" max="15108" width="12.5546875" style="2" bestFit="1" customWidth="1"/>
    <col min="15109" max="15109" width="2.88671875" style="2" customWidth="1"/>
    <col min="15110" max="15110" width="11" style="2" bestFit="1" customWidth="1"/>
    <col min="15111" max="15111" width="4.33203125" style="2" customWidth="1"/>
    <col min="15112" max="15112" width="8.88671875" style="2"/>
    <col min="15113" max="15113" width="4" style="2" customWidth="1"/>
    <col min="15114" max="15114" width="11" style="2" bestFit="1" customWidth="1"/>
    <col min="15115" max="15115" width="3.33203125" style="2" customWidth="1"/>
    <col min="15116" max="15116" width="11" style="2" bestFit="1" customWidth="1"/>
    <col min="15117" max="15117" width="4.88671875" style="2" customWidth="1"/>
    <col min="15118" max="15118" width="10.5546875" style="2" bestFit="1" customWidth="1"/>
    <col min="15119" max="15119" width="4.6640625" style="2" customWidth="1"/>
    <col min="15120" max="15120" width="8.88671875" style="2"/>
    <col min="15121" max="15121" width="19.109375" style="2" customWidth="1"/>
    <col min="15122" max="15122" width="28" style="2" customWidth="1"/>
    <col min="15123" max="15123" width="8.5546875" style="2" customWidth="1"/>
    <col min="15124" max="15124" width="10.109375" style="2" bestFit="1" customWidth="1"/>
    <col min="15125" max="15360" width="8.88671875" style="2"/>
    <col min="15361" max="15361" width="20.5546875" style="2" customWidth="1"/>
    <col min="15362" max="15362" width="12.33203125" style="2" bestFit="1" customWidth="1"/>
    <col min="15363" max="15363" width="4.33203125" style="2" customWidth="1"/>
    <col min="15364" max="15364" width="12.5546875" style="2" bestFit="1" customWidth="1"/>
    <col min="15365" max="15365" width="2.88671875" style="2" customWidth="1"/>
    <col min="15366" max="15366" width="11" style="2" bestFit="1" customWidth="1"/>
    <col min="15367" max="15367" width="4.33203125" style="2" customWidth="1"/>
    <col min="15368" max="15368" width="8.88671875" style="2"/>
    <col min="15369" max="15369" width="4" style="2" customWidth="1"/>
    <col min="15370" max="15370" width="11" style="2" bestFit="1" customWidth="1"/>
    <col min="15371" max="15371" width="3.33203125" style="2" customWidth="1"/>
    <col min="15372" max="15372" width="11" style="2" bestFit="1" customWidth="1"/>
    <col min="15373" max="15373" width="4.88671875" style="2" customWidth="1"/>
    <col min="15374" max="15374" width="10.5546875" style="2" bestFit="1" customWidth="1"/>
    <col min="15375" max="15375" width="4.6640625" style="2" customWidth="1"/>
    <col min="15376" max="15376" width="8.88671875" style="2"/>
    <col min="15377" max="15377" width="19.109375" style="2" customWidth="1"/>
    <col min="15378" max="15378" width="28" style="2" customWidth="1"/>
    <col min="15379" max="15379" width="8.5546875" style="2" customWidth="1"/>
    <col min="15380" max="15380" width="10.109375" style="2" bestFit="1" customWidth="1"/>
    <col min="15381" max="15616" width="8.88671875" style="2"/>
    <col min="15617" max="15617" width="20.5546875" style="2" customWidth="1"/>
    <col min="15618" max="15618" width="12.33203125" style="2" bestFit="1" customWidth="1"/>
    <col min="15619" max="15619" width="4.33203125" style="2" customWidth="1"/>
    <col min="15620" max="15620" width="12.5546875" style="2" bestFit="1" customWidth="1"/>
    <col min="15621" max="15621" width="2.88671875" style="2" customWidth="1"/>
    <col min="15622" max="15622" width="11" style="2" bestFit="1" customWidth="1"/>
    <col min="15623" max="15623" width="4.33203125" style="2" customWidth="1"/>
    <col min="15624" max="15624" width="8.88671875" style="2"/>
    <col min="15625" max="15625" width="4" style="2" customWidth="1"/>
    <col min="15626" max="15626" width="11" style="2" bestFit="1" customWidth="1"/>
    <col min="15627" max="15627" width="3.33203125" style="2" customWidth="1"/>
    <col min="15628" max="15628" width="11" style="2" bestFit="1" customWidth="1"/>
    <col min="15629" max="15629" width="4.88671875" style="2" customWidth="1"/>
    <col min="15630" max="15630" width="10.5546875" style="2" bestFit="1" customWidth="1"/>
    <col min="15631" max="15631" width="4.6640625" style="2" customWidth="1"/>
    <col min="15632" max="15632" width="8.88671875" style="2"/>
    <col min="15633" max="15633" width="19.109375" style="2" customWidth="1"/>
    <col min="15634" max="15634" width="28" style="2" customWidth="1"/>
    <col min="15635" max="15635" width="8.5546875" style="2" customWidth="1"/>
    <col min="15636" max="15636" width="10.109375" style="2" bestFit="1" customWidth="1"/>
    <col min="15637" max="15872" width="8.88671875" style="2"/>
    <col min="15873" max="15873" width="20.5546875" style="2" customWidth="1"/>
    <col min="15874" max="15874" width="12.33203125" style="2" bestFit="1" customWidth="1"/>
    <col min="15875" max="15875" width="4.33203125" style="2" customWidth="1"/>
    <col min="15876" max="15876" width="12.5546875" style="2" bestFit="1" customWidth="1"/>
    <col min="15877" max="15877" width="2.88671875" style="2" customWidth="1"/>
    <col min="15878" max="15878" width="11" style="2" bestFit="1" customWidth="1"/>
    <col min="15879" max="15879" width="4.33203125" style="2" customWidth="1"/>
    <col min="15880" max="15880" width="8.88671875" style="2"/>
    <col min="15881" max="15881" width="4" style="2" customWidth="1"/>
    <col min="15882" max="15882" width="11" style="2" bestFit="1" customWidth="1"/>
    <col min="15883" max="15883" width="3.33203125" style="2" customWidth="1"/>
    <col min="15884" max="15884" width="11" style="2" bestFit="1" customWidth="1"/>
    <col min="15885" max="15885" width="4.88671875" style="2" customWidth="1"/>
    <col min="15886" max="15886" width="10.5546875" style="2" bestFit="1" customWidth="1"/>
    <col min="15887" max="15887" width="4.6640625" style="2" customWidth="1"/>
    <col min="15888" max="15888" width="8.88671875" style="2"/>
    <col min="15889" max="15889" width="19.109375" style="2" customWidth="1"/>
    <col min="15890" max="15890" width="28" style="2" customWidth="1"/>
    <col min="15891" max="15891" width="8.5546875" style="2" customWidth="1"/>
    <col min="15892" max="15892" width="10.109375" style="2" bestFit="1" customWidth="1"/>
    <col min="15893" max="16128" width="8.88671875" style="2"/>
    <col min="16129" max="16129" width="20.5546875" style="2" customWidth="1"/>
    <col min="16130" max="16130" width="12.33203125" style="2" bestFit="1" customWidth="1"/>
    <col min="16131" max="16131" width="4.33203125" style="2" customWidth="1"/>
    <col min="16132" max="16132" width="12.5546875" style="2" bestFit="1" customWidth="1"/>
    <col min="16133" max="16133" width="2.88671875" style="2" customWidth="1"/>
    <col min="16134" max="16134" width="11" style="2" bestFit="1" customWidth="1"/>
    <col min="16135" max="16135" width="4.33203125" style="2" customWidth="1"/>
    <col min="16136" max="16136" width="8.88671875" style="2"/>
    <col min="16137" max="16137" width="4" style="2" customWidth="1"/>
    <col min="16138" max="16138" width="11" style="2" bestFit="1" customWidth="1"/>
    <col min="16139" max="16139" width="3.33203125" style="2" customWidth="1"/>
    <col min="16140" max="16140" width="11" style="2" bestFit="1" customWidth="1"/>
    <col min="16141" max="16141" width="4.88671875" style="2" customWidth="1"/>
    <col min="16142" max="16142" width="10.5546875" style="2" bestFit="1" customWidth="1"/>
    <col min="16143" max="16143" width="4.6640625" style="2" customWidth="1"/>
    <col min="16144" max="16144" width="8.88671875" style="2"/>
    <col min="16145" max="16145" width="19.109375" style="2" customWidth="1"/>
    <col min="16146" max="16146" width="28" style="2" customWidth="1"/>
    <col min="16147" max="16147" width="8.5546875" style="2" customWidth="1"/>
    <col min="16148" max="16148" width="10.109375" style="2" bestFit="1" customWidth="1"/>
    <col min="16149" max="16384" width="8.88671875" style="2"/>
  </cols>
  <sheetData>
    <row r="1" spans="1:1" ht="16.95" customHeight="1" x14ac:dyDescent="0.3">
      <c r="A1" s="1" t="s">
        <v>17</v>
      </c>
    </row>
    <row r="2" spans="1:1" ht="16.95" customHeight="1" x14ac:dyDescent="0.3">
      <c r="A2" s="1"/>
    </row>
    <row r="3" spans="1:1" ht="16.95" customHeight="1" x14ac:dyDescent="0.3">
      <c r="A3" s="1" t="s">
        <v>18</v>
      </c>
    </row>
    <row r="4" spans="1:1" ht="16.95" customHeight="1" x14ac:dyDescent="0.3">
      <c r="A4" s="3" t="s">
        <v>19</v>
      </c>
    </row>
    <row r="5" spans="1:1" ht="16.95" customHeight="1" x14ac:dyDescent="0.3">
      <c r="A5" s="3" t="s">
        <v>20</v>
      </c>
    </row>
    <row r="6" spans="1:1" ht="16.95" customHeight="1" x14ac:dyDescent="0.3">
      <c r="A6" s="3" t="s">
        <v>21</v>
      </c>
    </row>
    <row r="7" spans="1:1" ht="16.95" customHeight="1" x14ac:dyDescent="0.3">
      <c r="A7" s="1" t="s">
        <v>22</v>
      </c>
    </row>
    <row r="8" spans="1:1" ht="16.95" customHeight="1" x14ac:dyDescent="0.3">
      <c r="A8" s="1"/>
    </row>
    <row r="9" spans="1:1" ht="16.95" customHeight="1" x14ac:dyDescent="0.3">
      <c r="A9" s="1" t="s">
        <v>23</v>
      </c>
    </row>
    <row r="10" spans="1:1" ht="16.95" customHeight="1" x14ac:dyDescent="0.3">
      <c r="A10" s="3" t="s">
        <v>24</v>
      </c>
    </row>
    <row r="11" spans="1:1" ht="16.95" customHeight="1" x14ac:dyDescent="0.3">
      <c r="A11" s="3" t="s">
        <v>25</v>
      </c>
    </row>
    <row r="12" spans="1:1" ht="16.95" customHeight="1" x14ac:dyDescent="0.3">
      <c r="A12" s="3" t="s">
        <v>26</v>
      </c>
    </row>
    <row r="13" spans="1:1" ht="16.95" customHeight="1" x14ac:dyDescent="0.3">
      <c r="A13" s="3" t="s">
        <v>27</v>
      </c>
    </row>
    <row r="14" spans="1:1" ht="16.95" customHeight="1" x14ac:dyDescent="0.3">
      <c r="A14" s="3" t="s">
        <v>28</v>
      </c>
    </row>
    <row r="15" spans="1:1" ht="16.95" customHeight="1" x14ac:dyDescent="0.3">
      <c r="A15" s="3" t="s">
        <v>29</v>
      </c>
    </row>
    <row r="16" spans="1:1" ht="16.95" customHeight="1" x14ac:dyDescent="0.3">
      <c r="A16" s="3" t="s">
        <v>30</v>
      </c>
    </row>
    <row r="17" spans="1:14" ht="16.95" customHeight="1" x14ac:dyDescent="0.3">
      <c r="A17" s="3" t="s">
        <v>31</v>
      </c>
    </row>
    <row r="18" spans="1:14" ht="16.95" customHeight="1" x14ac:dyDescent="0.3">
      <c r="A18" s="3" t="s">
        <v>32</v>
      </c>
    </row>
    <row r="19" spans="1:14" ht="16.95" customHeight="1" x14ac:dyDescent="0.3">
      <c r="A19" s="3" t="s">
        <v>33</v>
      </c>
    </row>
    <row r="20" spans="1:14" ht="16.95" customHeight="1" x14ac:dyDescent="0.3">
      <c r="A20" s="1"/>
    </row>
    <row r="21" spans="1:14" ht="16.95" customHeight="1" x14ac:dyDescent="0.3">
      <c r="B21" s="111" t="s">
        <v>34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</row>
    <row r="22" spans="1:14" ht="16.95" customHeight="1" x14ac:dyDescent="0.3">
      <c r="B22" s="111" t="s">
        <v>35</v>
      </c>
      <c r="C22" s="114"/>
      <c r="D22" s="114"/>
      <c r="E22" s="114"/>
      <c r="F22" s="115"/>
      <c r="G22" s="4"/>
      <c r="H22" s="5" t="s">
        <v>36</v>
      </c>
      <c r="I22" s="6"/>
      <c r="J22" s="6"/>
      <c r="K22" s="6"/>
      <c r="L22" s="6"/>
      <c r="M22" s="6"/>
      <c r="N22" s="7"/>
    </row>
    <row r="23" spans="1:14" ht="16.95" customHeight="1" x14ac:dyDescent="0.3">
      <c r="B23" s="8" t="s">
        <v>37</v>
      </c>
      <c r="C23" s="9" t="s">
        <v>38</v>
      </c>
      <c r="D23" s="9" t="s">
        <v>39</v>
      </c>
      <c r="E23" s="9" t="s">
        <v>38</v>
      </c>
      <c r="F23" s="9" t="s">
        <v>40</v>
      </c>
      <c r="G23" s="10" t="s">
        <v>41</v>
      </c>
      <c r="H23" s="9" t="s">
        <v>42</v>
      </c>
      <c r="I23" s="9" t="s">
        <v>38</v>
      </c>
      <c r="J23" s="9" t="s">
        <v>43</v>
      </c>
      <c r="K23" s="9" t="s">
        <v>38</v>
      </c>
      <c r="L23" s="9" t="s">
        <v>44</v>
      </c>
      <c r="M23" s="9" t="s">
        <v>38</v>
      </c>
      <c r="N23" s="11" t="s">
        <v>45</v>
      </c>
    </row>
    <row r="24" spans="1:14" ht="16.95" customHeight="1" x14ac:dyDescent="0.3">
      <c r="B24" s="12"/>
      <c r="C24" s="12"/>
      <c r="D24" s="12"/>
      <c r="E24" s="12"/>
      <c r="F24" s="12"/>
      <c r="G24" s="13"/>
      <c r="H24" s="12"/>
      <c r="I24" s="12"/>
      <c r="J24" s="12"/>
      <c r="K24" s="12"/>
      <c r="L24" s="12"/>
      <c r="M24" s="12"/>
      <c r="N24" s="12"/>
    </row>
    <row r="25" spans="1:14" ht="16.95" customHeight="1" x14ac:dyDescent="0.3">
      <c r="B25" s="12"/>
      <c r="C25" s="12"/>
      <c r="D25" s="12"/>
      <c r="E25" s="12"/>
      <c r="F25" s="12"/>
      <c r="G25" s="13"/>
      <c r="H25" s="12"/>
      <c r="I25" s="12"/>
      <c r="J25" s="12"/>
      <c r="K25" s="12"/>
      <c r="L25" s="12"/>
      <c r="M25" s="12"/>
      <c r="N25" s="12"/>
    </row>
    <row r="26" spans="1:14" ht="16.95" customHeight="1" x14ac:dyDescent="0.3">
      <c r="B26" s="12"/>
      <c r="C26" s="12"/>
      <c r="D26" s="12"/>
      <c r="E26" s="12"/>
      <c r="F26" s="12"/>
      <c r="G26" s="13"/>
      <c r="H26" s="12"/>
      <c r="I26" s="12"/>
      <c r="J26" s="12"/>
      <c r="K26" s="12"/>
      <c r="L26" s="12"/>
      <c r="M26" s="12"/>
      <c r="N26" s="12"/>
    </row>
    <row r="27" spans="1:14" ht="16.95" customHeight="1" x14ac:dyDescent="0.3">
      <c r="B27" s="12"/>
      <c r="C27" s="12"/>
      <c r="D27" s="12"/>
      <c r="E27" s="12"/>
      <c r="F27" s="12"/>
      <c r="G27" s="13"/>
      <c r="H27" s="12"/>
      <c r="I27" s="12"/>
      <c r="J27" s="12"/>
      <c r="K27" s="12"/>
      <c r="L27" s="12"/>
      <c r="M27" s="12"/>
      <c r="N27" s="12"/>
    </row>
    <row r="28" spans="1:14" ht="16.95" customHeight="1" x14ac:dyDescent="0.3">
      <c r="B28" s="12"/>
      <c r="C28" s="12"/>
      <c r="D28" s="12"/>
      <c r="E28" s="12"/>
      <c r="F28" s="12"/>
      <c r="G28" s="13"/>
      <c r="H28" s="12"/>
      <c r="I28" s="12"/>
      <c r="J28" s="12"/>
      <c r="K28" s="12"/>
      <c r="L28" s="12"/>
      <c r="M28" s="12"/>
      <c r="N28" s="12"/>
    </row>
    <row r="29" spans="1:14" ht="16.95" customHeight="1" x14ac:dyDescent="0.3">
      <c r="B29" s="12"/>
      <c r="C29" s="12"/>
      <c r="D29" s="12"/>
      <c r="E29" s="12"/>
      <c r="F29" s="12"/>
      <c r="G29" s="13"/>
      <c r="H29" s="12"/>
      <c r="I29" s="12"/>
      <c r="J29" s="12"/>
      <c r="K29" s="12"/>
      <c r="L29" s="12"/>
      <c r="M29" s="12"/>
      <c r="N29" s="12"/>
    </row>
    <row r="30" spans="1:14" ht="16.95" customHeight="1" x14ac:dyDescent="0.3">
      <c r="B30" s="12"/>
      <c r="C30" s="12"/>
      <c r="D30" s="12"/>
      <c r="E30" s="12"/>
      <c r="F30" s="12"/>
      <c r="G30" s="13"/>
      <c r="H30" s="12"/>
      <c r="I30" s="12"/>
      <c r="J30" s="12"/>
      <c r="K30" s="12"/>
      <c r="L30" s="12"/>
      <c r="M30" s="12"/>
      <c r="N30" s="12"/>
    </row>
    <row r="31" spans="1:14" ht="16.95" customHeight="1" x14ac:dyDescent="0.3">
      <c r="B31" s="12"/>
      <c r="C31" s="12"/>
      <c r="D31" s="12"/>
      <c r="E31" s="12"/>
      <c r="F31" s="12"/>
      <c r="G31" s="13"/>
      <c r="H31" s="12"/>
      <c r="I31" s="12"/>
      <c r="J31" s="12"/>
      <c r="K31" s="12"/>
      <c r="L31" s="12"/>
      <c r="M31" s="12"/>
      <c r="N31" s="12"/>
    </row>
    <row r="32" spans="1:14" ht="16.95" customHeight="1" x14ac:dyDescent="0.3">
      <c r="B32" s="12"/>
      <c r="C32" s="12"/>
      <c r="D32" s="12"/>
      <c r="E32" s="12"/>
      <c r="F32" s="12"/>
      <c r="G32" s="13"/>
      <c r="H32" s="12"/>
      <c r="I32" s="12"/>
      <c r="J32" s="12"/>
      <c r="K32" s="12"/>
      <c r="L32" s="12"/>
      <c r="M32" s="12"/>
      <c r="N32" s="12"/>
    </row>
    <row r="33" spans="1:14" ht="16.95" customHeight="1" x14ac:dyDescent="0.3">
      <c r="B33" s="12"/>
      <c r="C33" s="12"/>
      <c r="D33" s="12"/>
      <c r="E33" s="12"/>
      <c r="F33" s="12"/>
      <c r="G33" s="13"/>
      <c r="H33" s="12"/>
      <c r="I33" s="12"/>
      <c r="J33" s="12"/>
      <c r="K33" s="12"/>
      <c r="L33" s="12"/>
      <c r="M33" s="12"/>
      <c r="N33" s="12"/>
    </row>
    <row r="34" spans="1:14" ht="16.95" customHeight="1" x14ac:dyDescent="0.3">
      <c r="B34" s="12"/>
      <c r="C34" s="12"/>
      <c r="D34" s="12"/>
      <c r="E34" s="12"/>
      <c r="F34" s="12"/>
      <c r="G34" s="13"/>
      <c r="H34" s="12"/>
      <c r="I34" s="12"/>
      <c r="J34" s="12"/>
      <c r="K34" s="12"/>
      <c r="L34" s="12"/>
      <c r="M34" s="12"/>
      <c r="N34" s="12"/>
    </row>
    <row r="35" spans="1:14" ht="16.95" customHeight="1" x14ac:dyDescent="0.3">
      <c r="B35" s="12"/>
      <c r="C35" s="12"/>
      <c r="D35" s="12"/>
      <c r="E35" s="12"/>
      <c r="F35" s="12"/>
      <c r="G35" s="13"/>
      <c r="H35" s="12"/>
      <c r="I35" s="12"/>
      <c r="J35" s="12"/>
      <c r="K35" s="12"/>
      <c r="L35" s="12"/>
      <c r="M35" s="12"/>
      <c r="N35" s="12"/>
    </row>
    <row r="36" spans="1:14" ht="16.95" customHeight="1" x14ac:dyDescent="0.3">
      <c r="B36" s="12"/>
      <c r="C36" s="12"/>
      <c r="D36" s="12"/>
      <c r="E36" s="12"/>
      <c r="F36" s="12"/>
      <c r="G36" s="13"/>
      <c r="H36" s="12"/>
      <c r="I36" s="12"/>
      <c r="J36" s="12"/>
      <c r="K36" s="12"/>
      <c r="L36" s="12"/>
      <c r="M36" s="12"/>
      <c r="N36" s="12"/>
    </row>
    <row r="37" spans="1:14" ht="16.95" customHeight="1" x14ac:dyDescent="0.3">
      <c r="B37" s="12"/>
      <c r="C37" s="12"/>
      <c r="D37" s="12"/>
      <c r="E37" s="12"/>
      <c r="F37" s="12"/>
      <c r="G37" s="13"/>
      <c r="H37" s="12"/>
      <c r="I37" s="12"/>
      <c r="J37" s="12"/>
      <c r="K37" s="12"/>
      <c r="L37" s="12"/>
      <c r="M37" s="12"/>
      <c r="N37" s="12"/>
    </row>
    <row r="38" spans="1:14" ht="16.95" customHeight="1" x14ac:dyDescent="0.3">
      <c r="B38" s="12"/>
      <c r="C38" s="12"/>
      <c r="D38" s="12"/>
      <c r="E38" s="12"/>
      <c r="F38" s="12"/>
      <c r="G38" s="13"/>
      <c r="H38" s="12"/>
      <c r="I38" s="12"/>
      <c r="J38" s="12"/>
      <c r="K38" s="12"/>
      <c r="L38" s="12"/>
      <c r="M38" s="12"/>
      <c r="N38" s="12"/>
    </row>
    <row r="39" spans="1:14" ht="16.95" customHeight="1" x14ac:dyDescent="0.3">
      <c r="B39" s="12"/>
      <c r="C39" s="12"/>
      <c r="D39" s="12"/>
      <c r="E39" s="12"/>
      <c r="F39" s="12"/>
      <c r="G39" s="13"/>
      <c r="H39" s="12"/>
      <c r="I39" s="12"/>
      <c r="J39" s="12"/>
      <c r="K39" s="12"/>
      <c r="L39" s="12"/>
      <c r="M39" s="12"/>
      <c r="N39" s="12"/>
    </row>
    <row r="40" spans="1:14" ht="16.95" customHeight="1" x14ac:dyDescent="0.3">
      <c r="A40" s="14" t="s">
        <v>46</v>
      </c>
    </row>
    <row r="41" spans="1:14" ht="16.95" customHeight="1" x14ac:dyDescent="0.3">
      <c r="A41" s="15" t="s">
        <v>47</v>
      </c>
      <c r="B41" s="15" t="s">
        <v>48</v>
      </c>
      <c r="C41" s="15" t="s">
        <v>49</v>
      </c>
      <c r="D41" s="16" t="s">
        <v>50</v>
      </c>
    </row>
    <row r="42" spans="1:14" ht="16.95" customHeight="1" x14ac:dyDescent="0.3">
      <c r="A42" s="17"/>
      <c r="B42" s="13"/>
      <c r="D42" s="13"/>
    </row>
    <row r="43" spans="1:14" ht="16.95" customHeight="1" x14ac:dyDescent="0.3">
      <c r="A43" s="18"/>
      <c r="D43" s="13"/>
      <c r="E43" s="13"/>
      <c r="F43" s="12"/>
      <c r="G43" s="13"/>
      <c r="H43" s="12"/>
      <c r="I43" s="12"/>
      <c r="J43" s="12"/>
      <c r="K43" s="12"/>
      <c r="L43" s="12"/>
      <c r="M43" s="12"/>
      <c r="N43" s="12"/>
    </row>
    <row r="44" spans="1:14" ht="16.95" customHeight="1" x14ac:dyDescent="0.3">
      <c r="A44" s="18"/>
      <c r="D44" s="19"/>
      <c r="E44" s="13"/>
      <c r="F44" s="12"/>
      <c r="G44" s="13"/>
      <c r="H44" s="12"/>
      <c r="I44" s="12"/>
      <c r="J44" s="12"/>
      <c r="K44" s="12"/>
      <c r="L44" s="12"/>
      <c r="M44" s="12"/>
      <c r="N44" s="12"/>
    </row>
    <row r="45" spans="1:14" ht="16.95" customHeight="1" x14ac:dyDescent="0.3">
      <c r="A45" s="18"/>
      <c r="D45" s="19"/>
      <c r="E45" s="13"/>
      <c r="F45" s="13"/>
      <c r="G45" s="13"/>
      <c r="H45" s="13"/>
      <c r="I45" s="13"/>
      <c r="J45" s="13"/>
      <c r="K45" s="13"/>
      <c r="L45" s="13"/>
      <c r="M45" s="13"/>
      <c r="N45" s="12"/>
    </row>
    <row r="46" spans="1:14" ht="16.95" customHeight="1" x14ac:dyDescent="0.3">
      <c r="A46" s="18"/>
      <c r="D46" s="19"/>
      <c r="E46" s="13"/>
      <c r="F46" s="20"/>
      <c r="G46" s="13"/>
      <c r="H46" s="13"/>
      <c r="I46" s="13"/>
      <c r="J46" s="13"/>
      <c r="K46" s="13"/>
      <c r="L46" s="13"/>
      <c r="M46" s="13"/>
      <c r="N46" s="12"/>
    </row>
    <row r="47" spans="1:14" ht="16.95" customHeight="1" x14ac:dyDescent="0.3">
      <c r="A47" s="18"/>
      <c r="D47" s="19"/>
      <c r="E47" s="13"/>
      <c r="F47" s="20"/>
      <c r="G47" s="13"/>
      <c r="H47" s="13"/>
      <c r="I47" s="13"/>
      <c r="J47" s="13"/>
      <c r="K47" s="13"/>
      <c r="L47" s="13"/>
      <c r="M47" s="13"/>
      <c r="N47" s="12"/>
    </row>
    <row r="48" spans="1:14" ht="16.95" customHeight="1" x14ac:dyDescent="0.3">
      <c r="A48" s="18"/>
      <c r="D48" s="19"/>
      <c r="E48" s="13"/>
      <c r="F48" s="20"/>
      <c r="G48" s="13"/>
      <c r="H48" s="13"/>
      <c r="I48" s="13"/>
      <c r="J48" s="13"/>
      <c r="K48" s="13"/>
      <c r="L48" s="13"/>
      <c r="M48" s="13"/>
      <c r="N48" s="12"/>
    </row>
    <row r="49" spans="1:29" ht="16.95" customHeight="1" x14ac:dyDescent="0.3">
      <c r="A49" s="18"/>
      <c r="D49" s="19"/>
      <c r="E49" s="13"/>
      <c r="F49" s="20"/>
      <c r="G49" s="13"/>
      <c r="H49" s="13"/>
      <c r="I49" s="13"/>
      <c r="J49" s="13"/>
      <c r="K49" s="13"/>
      <c r="L49" s="13"/>
      <c r="M49" s="13"/>
      <c r="N49" s="12"/>
    </row>
    <row r="50" spans="1:29" ht="16.95" customHeight="1" x14ac:dyDescent="0.3">
      <c r="A50" s="18"/>
      <c r="D50" s="19"/>
    </row>
    <row r="51" spans="1:29" ht="16.95" customHeight="1" x14ac:dyDescent="0.3">
      <c r="A51" s="18"/>
      <c r="D51" s="19"/>
    </row>
    <row r="52" spans="1:29" ht="16.95" customHeight="1" x14ac:dyDescent="0.3">
      <c r="A52" s="18"/>
      <c r="D52" s="19"/>
      <c r="Q52" s="18"/>
      <c r="T52" s="19"/>
    </row>
    <row r="53" spans="1:29" ht="16.95" customHeight="1" x14ac:dyDescent="0.3">
      <c r="Q53" s="18"/>
      <c r="T53" s="19"/>
    </row>
    <row r="54" spans="1:29" ht="16.95" customHeight="1" x14ac:dyDescent="0.3">
      <c r="A54" s="14" t="s">
        <v>51</v>
      </c>
      <c r="B54" s="21"/>
      <c r="C54" s="21"/>
      <c r="D54" s="21"/>
      <c r="E54" s="12"/>
      <c r="F54" s="20"/>
      <c r="G54" s="13"/>
      <c r="H54" s="13"/>
      <c r="I54" s="13"/>
      <c r="J54" s="13"/>
      <c r="K54" s="13"/>
      <c r="L54" s="13"/>
      <c r="M54" s="13"/>
      <c r="N54" s="12"/>
      <c r="Q54" s="18"/>
      <c r="T54" s="19"/>
    </row>
    <row r="55" spans="1:29" ht="16.95" customHeight="1" x14ac:dyDescent="0.3">
      <c r="A55" s="2" t="s">
        <v>52</v>
      </c>
      <c r="B55" s="21"/>
      <c r="C55" s="21"/>
      <c r="D55" s="21"/>
      <c r="E55" s="12"/>
      <c r="F55" s="20"/>
      <c r="G55" s="13"/>
      <c r="H55" s="13"/>
      <c r="I55" s="13"/>
      <c r="J55" s="13"/>
      <c r="K55" s="13"/>
      <c r="L55" s="13"/>
      <c r="M55" s="13"/>
      <c r="N55" s="12"/>
      <c r="Q55" s="18"/>
      <c r="T55" s="19"/>
    </row>
    <row r="56" spans="1:29" ht="16.95" customHeight="1" x14ac:dyDescent="0.3">
      <c r="A56" s="14" t="s">
        <v>53</v>
      </c>
      <c r="B56" s="14"/>
      <c r="C56" s="14"/>
      <c r="D56" s="14"/>
      <c r="F56" s="14"/>
      <c r="I56" s="13"/>
      <c r="J56" s="13"/>
      <c r="K56" s="13"/>
      <c r="L56" s="13"/>
      <c r="M56" s="13"/>
      <c r="N56" s="12"/>
      <c r="Q56" s="18"/>
      <c r="T56" s="19"/>
    </row>
    <row r="57" spans="1:29" ht="16.95" customHeight="1" x14ac:dyDescent="0.3">
      <c r="Q57" s="18"/>
      <c r="T57" s="19"/>
      <c r="U57" s="2">
        <f>SUM(T43:T57)</f>
        <v>0</v>
      </c>
    </row>
    <row r="58" spans="1:29" ht="16.95" customHeight="1" x14ac:dyDescent="0.3">
      <c r="A58" s="2" t="s">
        <v>54</v>
      </c>
      <c r="B58" s="21"/>
      <c r="C58" s="21"/>
      <c r="D58" s="21"/>
      <c r="E58" s="12"/>
      <c r="F58" s="20"/>
      <c r="G58" s="13"/>
      <c r="H58" s="13"/>
      <c r="Q58" s="18"/>
      <c r="T58" s="19"/>
    </row>
    <row r="59" spans="1:29" ht="16.95" customHeight="1" x14ac:dyDescent="0.3">
      <c r="A59" s="14" t="s">
        <v>53</v>
      </c>
      <c r="B59" s="14"/>
      <c r="C59" s="14"/>
      <c r="D59" s="14"/>
      <c r="Q59" s="18"/>
      <c r="T59" s="19"/>
    </row>
    <row r="60" spans="1:29" ht="16.95" customHeight="1" x14ac:dyDescent="0.3">
      <c r="Q60" s="18"/>
      <c r="T60" s="19"/>
    </row>
    <row r="61" spans="1:29" ht="16.95" customHeight="1" x14ac:dyDescent="0.3">
      <c r="A61" s="2" t="s">
        <v>55</v>
      </c>
      <c r="Q61" s="18"/>
      <c r="T61" s="19"/>
    </row>
    <row r="62" spans="1:29" ht="16.95" customHeight="1" x14ac:dyDescent="0.3">
      <c r="A62" s="14" t="s">
        <v>53</v>
      </c>
      <c r="B62" s="14"/>
      <c r="Q62" s="18"/>
      <c r="T62" s="19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ht="16.95" customHeight="1" x14ac:dyDescent="0.3">
      <c r="Q63" s="23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16.95" customHeight="1" x14ac:dyDescent="0.3">
      <c r="Q64" s="23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16.95" customHeight="1" x14ac:dyDescent="0.3">
      <c r="A65" s="2" t="s">
        <v>56</v>
      </c>
      <c r="Q65" s="23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6.95" customHeight="1" x14ac:dyDescent="0.3">
      <c r="A66" s="2" t="s">
        <v>57</v>
      </c>
      <c r="Q66" s="23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16.95" customHeight="1" x14ac:dyDescent="0.3">
      <c r="A67" s="14" t="s">
        <v>53</v>
      </c>
      <c r="B67" s="25"/>
      <c r="Q67" s="23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6.95" customHeight="1" x14ac:dyDescent="0.3">
      <c r="Q68" s="23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16.95" customHeight="1" x14ac:dyDescent="0.3">
      <c r="A69" s="26" t="s">
        <v>58</v>
      </c>
      <c r="B69" s="26"/>
      <c r="C69" s="26"/>
      <c r="Q69" s="23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6.95" customHeight="1" x14ac:dyDescent="0.3">
      <c r="A70" s="26" t="s">
        <v>59</v>
      </c>
      <c r="B70" s="26"/>
      <c r="C70" s="26"/>
      <c r="Q70" s="23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ht="16.95" customHeight="1" x14ac:dyDescent="0.3">
      <c r="A71" s="26" t="s">
        <v>60</v>
      </c>
      <c r="B71" s="26"/>
      <c r="C71" s="26"/>
      <c r="Q71" s="18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ht="16.95" customHeight="1" x14ac:dyDescent="0.3">
      <c r="A72" s="26" t="s">
        <v>61</v>
      </c>
      <c r="B72" s="26"/>
      <c r="C72" s="26"/>
      <c r="Q72" s="23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6.95" customHeight="1" x14ac:dyDescent="0.3">
      <c r="A73" s="14" t="s">
        <v>53</v>
      </c>
      <c r="Q73" s="24"/>
      <c r="R73" s="27"/>
      <c r="S73" s="24"/>
      <c r="T73" s="28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6.95" customHeight="1" x14ac:dyDescent="0.3">
      <c r="Q74" s="24"/>
      <c r="R74" s="27"/>
      <c r="S74" s="24"/>
      <c r="T74" s="28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ht="16.95" customHeight="1" x14ac:dyDescent="0.3">
      <c r="A75" s="2" t="s">
        <v>62</v>
      </c>
      <c r="Q75" s="29"/>
      <c r="R75" s="30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6.8" customHeight="1" x14ac:dyDescent="0.3">
      <c r="A76" s="2" t="s">
        <v>63</v>
      </c>
      <c r="D76" s="14"/>
      <c r="E76" s="14"/>
      <c r="F76" s="14"/>
      <c r="Q76" s="29"/>
      <c r="R76" s="3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6.95" customHeight="1" x14ac:dyDescent="0.3">
      <c r="A77" s="14" t="s">
        <v>53</v>
      </c>
      <c r="B77" s="14"/>
      <c r="Q77" s="31"/>
      <c r="R77" s="3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ht="16.95" customHeight="1" x14ac:dyDescent="0.3">
      <c r="A78" s="14"/>
      <c r="B78" s="14"/>
    </row>
    <row r="79" spans="1:29" ht="16.95" customHeight="1" x14ac:dyDescent="0.3"/>
    <row r="80" spans="1:29" ht="16.95" customHeight="1" x14ac:dyDescent="0.3"/>
    <row r="81" ht="16.95" customHeight="1" x14ac:dyDescent="0.3"/>
    <row r="82" ht="16.95" customHeight="1" x14ac:dyDescent="0.3"/>
    <row r="83" ht="16.95" customHeight="1" x14ac:dyDescent="0.3"/>
    <row r="84" ht="16.95" customHeight="1" x14ac:dyDescent="0.3"/>
    <row r="85" ht="16.95" customHeight="1" x14ac:dyDescent="0.3"/>
    <row r="86" ht="16.95" customHeight="1" x14ac:dyDescent="0.3"/>
    <row r="87" ht="16.95" customHeight="1" x14ac:dyDescent="0.3"/>
    <row r="88" ht="16.95" customHeight="1" x14ac:dyDescent="0.3"/>
    <row r="89" ht="16.95" customHeight="1" x14ac:dyDescent="0.3"/>
    <row r="90" ht="16.95" customHeight="1" x14ac:dyDescent="0.3"/>
    <row r="91" ht="16.95" customHeight="1" x14ac:dyDescent="0.3"/>
    <row r="92" ht="16.95" customHeight="1" x14ac:dyDescent="0.3"/>
    <row r="93" ht="16.95" customHeight="1" x14ac:dyDescent="0.3"/>
    <row r="94" ht="16.95" customHeight="1" x14ac:dyDescent="0.3"/>
    <row r="95" ht="16.95" customHeight="1" x14ac:dyDescent="0.3"/>
    <row r="96" ht="16.95" customHeight="1" x14ac:dyDescent="0.3"/>
    <row r="97" ht="16.95" customHeight="1" x14ac:dyDescent="0.3"/>
    <row r="98" ht="16.95" customHeight="1" x14ac:dyDescent="0.3"/>
    <row r="99" ht="16.95" customHeight="1" x14ac:dyDescent="0.3"/>
    <row r="100" ht="16.95" customHeight="1" x14ac:dyDescent="0.3"/>
    <row r="101" ht="16.95" customHeight="1" x14ac:dyDescent="0.3"/>
    <row r="102" ht="16.95" customHeight="1" x14ac:dyDescent="0.3"/>
    <row r="103" ht="16.95" customHeight="1" x14ac:dyDescent="0.3"/>
    <row r="104" ht="16.95" customHeight="1" x14ac:dyDescent="0.3"/>
  </sheetData>
  <mergeCells count="2">
    <mergeCell ref="B21:N21"/>
    <mergeCell ref="B22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2671D-0930-4343-940D-6A624E7387BC}">
  <dimension ref="A1:AC76"/>
  <sheetViews>
    <sheetView topLeftCell="A31" workbookViewId="0">
      <selection activeCell="B38" sqref="B38"/>
    </sheetView>
  </sheetViews>
  <sheetFormatPr defaultRowHeight="15.6" x14ac:dyDescent="0.3"/>
  <cols>
    <col min="1" max="1" width="20.5546875" style="2" customWidth="1"/>
    <col min="2" max="2" width="14.33203125" style="2" customWidth="1"/>
    <col min="3" max="3" width="6.109375" style="2" customWidth="1"/>
    <col min="4" max="4" width="12.5546875" style="2" bestFit="1" customWidth="1"/>
    <col min="5" max="5" width="2.88671875" style="2" customWidth="1"/>
    <col min="6" max="6" width="11" style="2" bestFit="1" customWidth="1"/>
    <col min="7" max="7" width="4.33203125" style="2" customWidth="1"/>
    <col min="8" max="8" width="8.88671875" style="2"/>
    <col min="9" max="9" width="4" style="2" customWidth="1"/>
    <col min="10" max="10" width="11" style="2" bestFit="1" customWidth="1"/>
    <col min="11" max="11" width="3.33203125" style="2" customWidth="1"/>
    <col min="12" max="12" width="11" style="2" bestFit="1" customWidth="1"/>
    <col min="13" max="13" width="4.88671875" style="2" customWidth="1"/>
    <col min="14" max="14" width="10.5546875" style="2" bestFit="1" customWidth="1"/>
    <col min="15" max="15" width="4.6640625" style="2" customWidth="1"/>
    <col min="16" max="16" width="8.88671875" style="2"/>
    <col min="17" max="17" width="19.109375" style="2" customWidth="1"/>
    <col min="18" max="18" width="28" style="2" customWidth="1"/>
    <col min="19" max="19" width="8.5546875" style="2" customWidth="1"/>
    <col min="20" max="20" width="10.5546875" style="2" bestFit="1" customWidth="1"/>
    <col min="21" max="256" width="8.88671875" style="2"/>
    <col min="257" max="257" width="20.5546875" style="2" customWidth="1"/>
    <col min="258" max="258" width="12.33203125" style="2" bestFit="1" customWidth="1"/>
    <col min="259" max="259" width="4.33203125" style="2" customWidth="1"/>
    <col min="260" max="260" width="12.5546875" style="2" bestFit="1" customWidth="1"/>
    <col min="261" max="261" width="2.88671875" style="2" customWidth="1"/>
    <col min="262" max="262" width="11" style="2" bestFit="1" customWidth="1"/>
    <col min="263" max="263" width="4.33203125" style="2" customWidth="1"/>
    <col min="264" max="264" width="8.88671875" style="2"/>
    <col min="265" max="265" width="4" style="2" customWidth="1"/>
    <col min="266" max="266" width="11" style="2" bestFit="1" customWidth="1"/>
    <col min="267" max="267" width="3.33203125" style="2" customWidth="1"/>
    <col min="268" max="268" width="11" style="2" bestFit="1" customWidth="1"/>
    <col min="269" max="269" width="4.88671875" style="2" customWidth="1"/>
    <col min="270" max="270" width="10.5546875" style="2" bestFit="1" customWidth="1"/>
    <col min="271" max="271" width="4.6640625" style="2" customWidth="1"/>
    <col min="272" max="272" width="8.88671875" style="2"/>
    <col min="273" max="273" width="19.109375" style="2" customWidth="1"/>
    <col min="274" max="274" width="28" style="2" customWidth="1"/>
    <col min="275" max="275" width="8.5546875" style="2" customWidth="1"/>
    <col min="276" max="276" width="10.109375" style="2" bestFit="1" customWidth="1"/>
    <col min="277" max="512" width="8.88671875" style="2"/>
    <col min="513" max="513" width="20.5546875" style="2" customWidth="1"/>
    <col min="514" max="514" width="12.33203125" style="2" bestFit="1" customWidth="1"/>
    <col min="515" max="515" width="4.33203125" style="2" customWidth="1"/>
    <col min="516" max="516" width="12.5546875" style="2" bestFit="1" customWidth="1"/>
    <col min="517" max="517" width="2.88671875" style="2" customWidth="1"/>
    <col min="518" max="518" width="11" style="2" bestFit="1" customWidth="1"/>
    <col min="519" max="519" width="4.33203125" style="2" customWidth="1"/>
    <col min="520" max="520" width="8.88671875" style="2"/>
    <col min="521" max="521" width="4" style="2" customWidth="1"/>
    <col min="522" max="522" width="11" style="2" bestFit="1" customWidth="1"/>
    <col min="523" max="523" width="3.33203125" style="2" customWidth="1"/>
    <col min="524" max="524" width="11" style="2" bestFit="1" customWidth="1"/>
    <col min="525" max="525" width="4.88671875" style="2" customWidth="1"/>
    <col min="526" max="526" width="10.5546875" style="2" bestFit="1" customWidth="1"/>
    <col min="527" max="527" width="4.6640625" style="2" customWidth="1"/>
    <col min="528" max="528" width="8.88671875" style="2"/>
    <col min="529" max="529" width="19.109375" style="2" customWidth="1"/>
    <col min="530" max="530" width="28" style="2" customWidth="1"/>
    <col min="531" max="531" width="8.5546875" style="2" customWidth="1"/>
    <col min="532" max="532" width="10.109375" style="2" bestFit="1" customWidth="1"/>
    <col min="533" max="768" width="8.88671875" style="2"/>
    <col min="769" max="769" width="20.5546875" style="2" customWidth="1"/>
    <col min="770" max="770" width="12.33203125" style="2" bestFit="1" customWidth="1"/>
    <col min="771" max="771" width="4.33203125" style="2" customWidth="1"/>
    <col min="772" max="772" width="12.5546875" style="2" bestFit="1" customWidth="1"/>
    <col min="773" max="773" width="2.88671875" style="2" customWidth="1"/>
    <col min="774" max="774" width="11" style="2" bestFit="1" customWidth="1"/>
    <col min="775" max="775" width="4.33203125" style="2" customWidth="1"/>
    <col min="776" max="776" width="8.88671875" style="2"/>
    <col min="777" max="777" width="4" style="2" customWidth="1"/>
    <col min="778" max="778" width="11" style="2" bestFit="1" customWidth="1"/>
    <col min="779" max="779" width="3.33203125" style="2" customWidth="1"/>
    <col min="780" max="780" width="11" style="2" bestFit="1" customWidth="1"/>
    <col min="781" max="781" width="4.88671875" style="2" customWidth="1"/>
    <col min="782" max="782" width="10.5546875" style="2" bestFit="1" customWidth="1"/>
    <col min="783" max="783" width="4.6640625" style="2" customWidth="1"/>
    <col min="784" max="784" width="8.88671875" style="2"/>
    <col min="785" max="785" width="19.109375" style="2" customWidth="1"/>
    <col min="786" max="786" width="28" style="2" customWidth="1"/>
    <col min="787" max="787" width="8.5546875" style="2" customWidth="1"/>
    <col min="788" max="788" width="10.109375" style="2" bestFit="1" customWidth="1"/>
    <col min="789" max="1024" width="8.88671875" style="2"/>
    <col min="1025" max="1025" width="20.5546875" style="2" customWidth="1"/>
    <col min="1026" max="1026" width="12.33203125" style="2" bestFit="1" customWidth="1"/>
    <col min="1027" max="1027" width="4.33203125" style="2" customWidth="1"/>
    <col min="1028" max="1028" width="12.5546875" style="2" bestFit="1" customWidth="1"/>
    <col min="1029" max="1029" width="2.88671875" style="2" customWidth="1"/>
    <col min="1030" max="1030" width="11" style="2" bestFit="1" customWidth="1"/>
    <col min="1031" max="1031" width="4.33203125" style="2" customWidth="1"/>
    <col min="1032" max="1032" width="8.88671875" style="2"/>
    <col min="1033" max="1033" width="4" style="2" customWidth="1"/>
    <col min="1034" max="1034" width="11" style="2" bestFit="1" customWidth="1"/>
    <col min="1035" max="1035" width="3.33203125" style="2" customWidth="1"/>
    <col min="1036" max="1036" width="11" style="2" bestFit="1" customWidth="1"/>
    <col min="1037" max="1037" width="4.88671875" style="2" customWidth="1"/>
    <col min="1038" max="1038" width="10.5546875" style="2" bestFit="1" customWidth="1"/>
    <col min="1039" max="1039" width="4.6640625" style="2" customWidth="1"/>
    <col min="1040" max="1040" width="8.88671875" style="2"/>
    <col min="1041" max="1041" width="19.109375" style="2" customWidth="1"/>
    <col min="1042" max="1042" width="28" style="2" customWidth="1"/>
    <col min="1043" max="1043" width="8.5546875" style="2" customWidth="1"/>
    <col min="1044" max="1044" width="10.109375" style="2" bestFit="1" customWidth="1"/>
    <col min="1045" max="1280" width="8.88671875" style="2"/>
    <col min="1281" max="1281" width="20.5546875" style="2" customWidth="1"/>
    <col min="1282" max="1282" width="12.33203125" style="2" bestFit="1" customWidth="1"/>
    <col min="1283" max="1283" width="4.33203125" style="2" customWidth="1"/>
    <col min="1284" max="1284" width="12.5546875" style="2" bestFit="1" customWidth="1"/>
    <col min="1285" max="1285" width="2.88671875" style="2" customWidth="1"/>
    <col min="1286" max="1286" width="11" style="2" bestFit="1" customWidth="1"/>
    <col min="1287" max="1287" width="4.33203125" style="2" customWidth="1"/>
    <col min="1288" max="1288" width="8.88671875" style="2"/>
    <col min="1289" max="1289" width="4" style="2" customWidth="1"/>
    <col min="1290" max="1290" width="11" style="2" bestFit="1" customWidth="1"/>
    <col min="1291" max="1291" width="3.33203125" style="2" customWidth="1"/>
    <col min="1292" max="1292" width="11" style="2" bestFit="1" customWidth="1"/>
    <col min="1293" max="1293" width="4.88671875" style="2" customWidth="1"/>
    <col min="1294" max="1294" width="10.5546875" style="2" bestFit="1" customWidth="1"/>
    <col min="1295" max="1295" width="4.6640625" style="2" customWidth="1"/>
    <col min="1296" max="1296" width="8.88671875" style="2"/>
    <col min="1297" max="1297" width="19.109375" style="2" customWidth="1"/>
    <col min="1298" max="1298" width="28" style="2" customWidth="1"/>
    <col min="1299" max="1299" width="8.5546875" style="2" customWidth="1"/>
    <col min="1300" max="1300" width="10.109375" style="2" bestFit="1" customWidth="1"/>
    <col min="1301" max="1536" width="8.88671875" style="2"/>
    <col min="1537" max="1537" width="20.5546875" style="2" customWidth="1"/>
    <col min="1538" max="1538" width="12.33203125" style="2" bestFit="1" customWidth="1"/>
    <col min="1539" max="1539" width="4.33203125" style="2" customWidth="1"/>
    <col min="1540" max="1540" width="12.5546875" style="2" bestFit="1" customWidth="1"/>
    <col min="1541" max="1541" width="2.88671875" style="2" customWidth="1"/>
    <col min="1542" max="1542" width="11" style="2" bestFit="1" customWidth="1"/>
    <col min="1543" max="1543" width="4.33203125" style="2" customWidth="1"/>
    <col min="1544" max="1544" width="8.88671875" style="2"/>
    <col min="1545" max="1545" width="4" style="2" customWidth="1"/>
    <col min="1546" max="1546" width="11" style="2" bestFit="1" customWidth="1"/>
    <col min="1547" max="1547" width="3.33203125" style="2" customWidth="1"/>
    <col min="1548" max="1548" width="11" style="2" bestFit="1" customWidth="1"/>
    <col min="1549" max="1549" width="4.88671875" style="2" customWidth="1"/>
    <col min="1550" max="1550" width="10.5546875" style="2" bestFit="1" customWidth="1"/>
    <col min="1551" max="1551" width="4.6640625" style="2" customWidth="1"/>
    <col min="1552" max="1552" width="8.88671875" style="2"/>
    <col min="1553" max="1553" width="19.109375" style="2" customWidth="1"/>
    <col min="1554" max="1554" width="28" style="2" customWidth="1"/>
    <col min="1555" max="1555" width="8.5546875" style="2" customWidth="1"/>
    <col min="1556" max="1556" width="10.109375" style="2" bestFit="1" customWidth="1"/>
    <col min="1557" max="1792" width="8.88671875" style="2"/>
    <col min="1793" max="1793" width="20.5546875" style="2" customWidth="1"/>
    <col min="1794" max="1794" width="12.33203125" style="2" bestFit="1" customWidth="1"/>
    <col min="1795" max="1795" width="4.33203125" style="2" customWidth="1"/>
    <col min="1796" max="1796" width="12.5546875" style="2" bestFit="1" customWidth="1"/>
    <col min="1797" max="1797" width="2.88671875" style="2" customWidth="1"/>
    <col min="1798" max="1798" width="11" style="2" bestFit="1" customWidth="1"/>
    <col min="1799" max="1799" width="4.33203125" style="2" customWidth="1"/>
    <col min="1800" max="1800" width="8.88671875" style="2"/>
    <col min="1801" max="1801" width="4" style="2" customWidth="1"/>
    <col min="1802" max="1802" width="11" style="2" bestFit="1" customWidth="1"/>
    <col min="1803" max="1803" width="3.33203125" style="2" customWidth="1"/>
    <col min="1804" max="1804" width="11" style="2" bestFit="1" customWidth="1"/>
    <col min="1805" max="1805" width="4.88671875" style="2" customWidth="1"/>
    <col min="1806" max="1806" width="10.5546875" style="2" bestFit="1" customWidth="1"/>
    <col min="1807" max="1807" width="4.6640625" style="2" customWidth="1"/>
    <col min="1808" max="1808" width="8.88671875" style="2"/>
    <col min="1809" max="1809" width="19.109375" style="2" customWidth="1"/>
    <col min="1810" max="1810" width="28" style="2" customWidth="1"/>
    <col min="1811" max="1811" width="8.5546875" style="2" customWidth="1"/>
    <col min="1812" max="1812" width="10.109375" style="2" bestFit="1" customWidth="1"/>
    <col min="1813" max="2048" width="8.88671875" style="2"/>
    <col min="2049" max="2049" width="20.5546875" style="2" customWidth="1"/>
    <col min="2050" max="2050" width="12.33203125" style="2" bestFit="1" customWidth="1"/>
    <col min="2051" max="2051" width="4.33203125" style="2" customWidth="1"/>
    <col min="2052" max="2052" width="12.5546875" style="2" bestFit="1" customWidth="1"/>
    <col min="2053" max="2053" width="2.88671875" style="2" customWidth="1"/>
    <col min="2054" max="2054" width="11" style="2" bestFit="1" customWidth="1"/>
    <col min="2055" max="2055" width="4.33203125" style="2" customWidth="1"/>
    <col min="2056" max="2056" width="8.88671875" style="2"/>
    <col min="2057" max="2057" width="4" style="2" customWidth="1"/>
    <col min="2058" max="2058" width="11" style="2" bestFit="1" customWidth="1"/>
    <col min="2059" max="2059" width="3.33203125" style="2" customWidth="1"/>
    <col min="2060" max="2060" width="11" style="2" bestFit="1" customWidth="1"/>
    <col min="2061" max="2061" width="4.88671875" style="2" customWidth="1"/>
    <col min="2062" max="2062" width="10.5546875" style="2" bestFit="1" customWidth="1"/>
    <col min="2063" max="2063" width="4.6640625" style="2" customWidth="1"/>
    <col min="2064" max="2064" width="8.88671875" style="2"/>
    <col min="2065" max="2065" width="19.109375" style="2" customWidth="1"/>
    <col min="2066" max="2066" width="28" style="2" customWidth="1"/>
    <col min="2067" max="2067" width="8.5546875" style="2" customWidth="1"/>
    <col min="2068" max="2068" width="10.109375" style="2" bestFit="1" customWidth="1"/>
    <col min="2069" max="2304" width="8.88671875" style="2"/>
    <col min="2305" max="2305" width="20.5546875" style="2" customWidth="1"/>
    <col min="2306" max="2306" width="12.33203125" style="2" bestFit="1" customWidth="1"/>
    <col min="2307" max="2307" width="4.33203125" style="2" customWidth="1"/>
    <col min="2308" max="2308" width="12.5546875" style="2" bestFit="1" customWidth="1"/>
    <col min="2309" max="2309" width="2.88671875" style="2" customWidth="1"/>
    <col min="2310" max="2310" width="11" style="2" bestFit="1" customWidth="1"/>
    <col min="2311" max="2311" width="4.33203125" style="2" customWidth="1"/>
    <col min="2312" max="2312" width="8.88671875" style="2"/>
    <col min="2313" max="2313" width="4" style="2" customWidth="1"/>
    <col min="2314" max="2314" width="11" style="2" bestFit="1" customWidth="1"/>
    <col min="2315" max="2315" width="3.33203125" style="2" customWidth="1"/>
    <col min="2316" max="2316" width="11" style="2" bestFit="1" customWidth="1"/>
    <col min="2317" max="2317" width="4.88671875" style="2" customWidth="1"/>
    <col min="2318" max="2318" width="10.5546875" style="2" bestFit="1" customWidth="1"/>
    <col min="2319" max="2319" width="4.6640625" style="2" customWidth="1"/>
    <col min="2320" max="2320" width="8.88671875" style="2"/>
    <col min="2321" max="2321" width="19.109375" style="2" customWidth="1"/>
    <col min="2322" max="2322" width="28" style="2" customWidth="1"/>
    <col min="2323" max="2323" width="8.5546875" style="2" customWidth="1"/>
    <col min="2324" max="2324" width="10.109375" style="2" bestFit="1" customWidth="1"/>
    <col min="2325" max="2560" width="8.88671875" style="2"/>
    <col min="2561" max="2561" width="20.5546875" style="2" customWidth="1"/>
    <col min="2562" max="2562" width="12.33203125" style="2" bestFit="1" customWidth="1"/>
    <col min="2563" max="2563" width="4.33203125" style="2" customWidth="1"/>
    <col min="2564" max="2564" width="12.5546875" style="2" bestFit="1" customWidth="1"/>
    <col min="2565" max="2565" width="2.88671875" style="2" customWidth="1"/>
    <col min="2566" max="2566" width="11" style="2" bestFit="1" customWidth="1"/>
    <col min="2567" max="2567" width="4.33203125" style="2" customWidth="1"/>
    <col min="2568" max="2568" width="8.88671875" style="2"/>
    <col min="2569" max="2569" width="4" style="2" customWidth="1"/>
    <col min="2570" max="2570" width="11" style="2" bestFit="1" customWidth="1"/>
    <col min="2571" max="2571" width="3.33203125" style="2" customWidth="1"/>
    <col min="2572" max="2572" width="11" style="2" bestFit="1" customWidth="1"/>
    <col min="2573" max="2573" width="4.88671875" style="2" customWidth="1"/>
    <col min="2574" max="2574" width="10.5546875" style="2" bestFit="1" customWidth="1"/>
    <col min="2575" max="2575" width="4.6640625" style="2" customWidth="1"/>
    <col min="2576" max="2576" width="8.88671875" style="2"/>
    <col min="2577" max="2577" width="19.109375" style="2" customWidth="1"/>
    <col min="2578" max="2578" width="28" style="2" customWidth="1"/>
    <col min="2579" max="2579" width="8.5546875" style="2" customWidth="1"/>
    <col min="2580" max="2580" width="10.109375" style="2" bestFit="1" customWidth="1"/>
    <col min="2581" max="2816" width="8.88671875" style="2"/>
    <col min="2817" max="2817" width="20.5546875" style="2" customWidth="1"/>
    <col min="2818" max="2818" width="12.33203125" style="2" bestFit="1" customWidth="1"/>
    <col min="2819" max="2819" width="4.33203125" style="2" customWidth="1"/>
    <col min="2820" max="2820" width="12.5546875" style="2" bestFit="1" customWidth="1"/>
    <col min="2821" max="2821" width="2.88671875" style="2" customWidth="1"/>
    <col min="2822" max="2822" width="11" style="2" bestFit="1" customWidth="1"/>
    <col min="2823" max="2823" width="4.33203125" style="2" customWidth="1"/>
    <col min="2824" max="2824" width="8.88671875" style="2"/>
    <col min="2825" max="2825" width="4" style="2" customWidth="1"/>
    <col min="2826" max="2826" width="11" style="2" bestFit="1" customWidth="1"/>
    <col min="2827" max="2827" width="3.33203125" style="2" customWidth="1"/>
    <col min="2828" max="2828" width="11" style="2" bestFit="1" customWidth="1"/>
    <col min="2829" max="2829" width="4.88671875" style="2" customWidth="1"/>
    <col min="2830" max="2830" width="10.5546875" style="2" bestFit="1" customWidth="1"/>
    <col min="2831" max="2831" width="4.6640625" style="2" customWidth="1"/>
    <col min="2832" max="2832" width="8.88671875" style="2"/>
    <col min="2833" max="2833" width="19.109375" style="2" customWidth="1"/>
    <col min="2834" max="2834" width="28" style="2" customWidth="1"/>
    <col min="2835" max="2835" width="8.5546875" style="2" customWidth="1"/>
    <col min="2836" max="2836" width="10.109375" style="2" bestFit="1" customWidth="1"/>
    <col min="2837" max="3072" width="8.88671875" style="2"/>
    <col min="3073" max="3073" width="20.5546875" style="2" customWidth="1"/>
    <col min="3074" max="3074" width="12.33203125" style="2" bestFit="1" customWidth="1"/>
    <col min="3075" max="3075" width="4.33203125" style="2" customWidth="1"/>
    <col min="3076" max="3076" width="12.5546875" style="2" bestFit="1" customWidth="1"/>
    <col min="3077" max="3077" width="2.88671875" style="2" customWidth="1"/>
    <col min="3078" max="3078" width="11" style="2" bestFit="1" customWidth="1"/>
    <col min="3079" max="3079" width="4.33203125" style="2" customWidth="1"/>
    <col min="3080" max="3080" width="8.88671875" style="2"/>
    <col min="3081" max="3081" width="4" style="2" customWidth="1"/>
    <col min="3082" max="3082" width="11" style="2" bestFit="1" customWidth="1"/>
    <col min="3083" max="3083" width="3.33203125" style="2" customWidth="1"/>
    <col min="3084" max="3084" width="11" style="2" bestFit="1" customWidth="1"/>
    <col min="3085" max="3085" width="4.88671875" style="2" customWidth="1"/>
    <col min="3086" max="3086" width="10.5546875" style="2" bestFit="1" customWidth="1"/>
    <col min="3087" max="3087" width="4.6640625" style="2" customWidth="1"/>
    <col min="3088" max="3088" width="8.88671875" style="2"/>
    <col min="3089" max="3089" width="19.109375" style="2" customWidth="1"/>
    <col min="3090" max="3090" width="28" style="2" customWidth="1"/>
    <col min="3091" max="3091" width="8.5546875" style="2" customWidth="1"/>
    <col min="3092" max="3092" width="10.109375" style="2" bestFit="1" customWidth="1"/>
    <col min="3093" max="3328" width="8.88671875" style="2"/>
    <col min="3329" max="3329" width="20.5546875" style="2" customWidth="1"/>
    <col min="3330" max="3330" width="12.33203125" style="2" bestFit="1" customWidth="1"/>
    <col min="3331" max="3331" width="4.33203125" style="2" customWidth="1"/>
    <col min="3332" max="3332" width="12.5546875" style="2" bestFit="1" customWidth="1"/>
    <col min="3333" max="3333" width="2.88671875" style="2" customWidth="1"/>
    <col min="3334" max="3334" width="11" style="2" bestFit="1" customWidth="1"/>
    <col min="3335" max="3335" width="4.33203125" style="2" customWidth="1"/>
    <col min="3336" max="3336" width="8.88671875" style="2"/>
    <col min="3337" max="3337" width="4" style="2" customWidth="1"/>
    <col min="3338" max="3338" width="11" style="2" bestFit="1" customWidth="1"/>
    <col min="3339" max="3339" width="3.33203125" style="2" customWidth="1"/>
    <col min="3340" max="3340" width="11" style="2" bestFit="1" customWidth="1"/>
    <col min="3341" max="3341" width="4.88671875" style="2" customWidth="1"/>
    <col min="3342" max="3342" width="10.5546875" style="2" bestFit="1" customWidth="1"/>
    <col min="3343" max="3343" width="4.6640625" style="2" customWidth="1"/>
    <col min="3344" max="3344" width="8.88671875" style="2"/>
    <col min="3345" max="3345" width="19.109375" style="2" customWidth="1"/>
    <col min="3346" max="3346" width="28" style="2" customWidth="1"/>
    <col min="3347" max="3347" width="8.5546875" style="2" customWidth="1"/>
    <col min="3348" max="3348" width="10.109375" style="2" bestFit="1" customWidth="1"/>
    <col min="3349" max="3584" width="8.88671875" style="2"/>
    <col min="3585" max="3585" width="20.5546875" style="2" customWidth="1"/>
    <col min="3586" max="3586" width="12.33203125" style="2" bestFit="1" customWidth="1"/>
    <col min="3587" max="3587" width="4.33203125" style="2" customWidth="1"/>
    <col min="3588" max="3588" width="12.5546875" style="2" bestFit="1" customWidth="1"/>
    <col min="3589" max="3589" width="2.88671875" style="2" customWidth="1"/>
    <col min="3590" max="3590" width="11" style="2" bestFit="1" customWidth="1"/>
    <col min="3591" max="3591" width="4.33203125" style="2" customWidth="1"/>
    <col min="3592" max="3592" width="8.88671875" style="2"/>
    <col min="3593" max="3593" width="4" style="2" customWidth="1"/>
    <col min="3594" max="3594" width="11" style="2" bestFit="1" customWidth="1"/>
    <col min="3595" max="3595" width="3.33203125" style="2" customWidth="1"/>
    <col min="3596" max="3596" width="11" style="2" bestFit="1" customWidth="1"/>
    <col min="3597" max="3597" width="4.88671875" style="2" customWidth="1"/>
    <col min="3598" max="3598" width="10.5546875" style="2" bestFit="1" customWidth="1"/>
    <col min="3599" max="3599" width="4.6640625" style="2" customWidth="1"/>
    <col min="3600" max="3600" width="8.88671875" style="2"/>
    <col min="3601" max="3601" width="19.109375" style="2" customWidth="1"/>
    <col min="3602" max="3602" width="28" style="2" customWidth="1"/>
    <col min="3603" max="3603" width="8.5546875" style="2" customWidth="1"/>
    <col min="3604" max="3604" width="10.109375" style="2" bestFit="1" customWidth="1"/>
    <col min="3605" max="3840" width="8.88671875" style="2"/>
    <col min="3841" max="3841" width="20.5546875" style="2" customWidth="1"/>
    <col min="3842" max="3842" width="12.33203125" style="2" bestFit="1" customWidth="1"/>
    <col min="3843" max="3843" width="4.33203125" style="2" customWidth="1"/>
    <col min="3844" max="3844" width="12.5546875" style="2" bestFit="1" customWidth="1"/>
    <col min="3845" max="3845" width="2.88671875" style="2" customWidth="1"/>
    <col min="3846" max="3846" width="11" style="2" bestFit="1" customWidth="1"/>
    <col min="3847" max="3847" width="4.33203125" style="2" customWidth="1"/>
    <col min="3848" max="3848" width="8.88671875" style="2"/>
    <col min="3849" max="3849" width="4" style="2" customWidth="1"/>
    <col min="3850" max="3850" width="11" style="2" bestFit="1" customWidth="1"/>
    <col min="3851" max="3851" width="3.33203125" style="2" customWidth="1"/>
    <col min="3852" max="3852" width="11" style="2" bestFit="1" customWidth="1"/>
    <col min="3853" max="3853" width="4.88671875" style="2" customWidth="1"/>
    <col min="3854" max="3854" width="10.5546875" style="2" bestFit="1" customWidth="1"/>
    <col min="3855" max="3855" width="4.6640625" style="2" customWidth="1"/>
    <col min="3856" max="3856" width="8.88671875" style="2"/>
    <col min="3857" max="3857" width="19.109375" style="2" customWidth="1"/>
    <col min="3858" max="3858" width="28" style="2" customWidth="1"/>
    <col min="3859" max="3859" width="8.5546875" style="2" customWidth="1"/>
    <col min="3860" max="3860" width="10.109375" style="2" bestFit="1" customWidth="1"/>
    <col min="3861" max="4096" width="8.88671875" style="2"/>
    <col min="4097" max="4097" width="20.5546875" style="2" customWidth="1"/>
    <col min="4098" max="4098" width="12.33203125" style="2" bestFit="1" customWidth="1"/>
    <col min="4099" max="4099" width="4.33203125" style="2" customWidth="1"/>
    <col min="4100" max="4100" width="12.5546875" style="2" bestFit="1" customWidth="1"/>
    <col min="4101" max="4101" width="2.88671875" style="2" customWidth="1"/>
    <col min="4102" max="4102" width="11" style="2" bestFit="1" customWidth="1"/>
    <col min="4103" max="4103" width="4.33203125" style="2" customWidth="1"/>
    <col min="4104" max="4104" width="8.88671875" style="2"/>
    <col min="4105" max="4105" width="4" style="2" customWidth="1"/>
    <col min="4106" max="4106" width="11" style="2" bestFit="1" customWidth="1"/>
    <col min="4107" max="4107" width="3.33203125" style="2" customWidth="1"/>
    <col min="4108" max="4108" width="11" style="2" bestFit="1" customWidth="1"/>
    <col min="4109" max="4109" width="4.88671875" style="2" customWidth="1"/>
    <col min="4110" max="4110" width="10.5546875" style="2" bestFit="1" customWidth="1"/>
    <col min="4111" max="4111" width="4.6640625" style="2" customWidth="1"/>
    <col min="4112" max="4112" width="8.88671875" style="2"/>
    <col min="4113" max="4113" width="19.109375" style="2" customWidth="1"/>
    <col min="4114" max="4114" width="28" style="2" customWidth="1"/>
    <col min="4115" max="4115" width="8.5546875" style="2" customWidth="1"/>
    <col min="4116" max="4116" width="10.109375" style="2" bestFit="1" customWidth="1"/>
    <col min="4117" max="4352" width="8.88671875" style="2"/>
    <col min="4353" max="4353" width="20.5546875" style="2" customWidth="1"/>
    <col min="4354" max="4354" width="12.33203125" style="2" bestFit="1" customWidth="1"/>
    <col min="4355" max="4355" width="4.33203125" style="2" customWidth="1"/>
    <col min="4356" max="4356" width="12.5546875" style="2" bestFit="1" customWidth="1"/>
    <col min="4357" max="4357" width="2.88671875" style="2" customWidth="1"/>
    <col min="4358" max="4358" width="11" style="2" bestFit="1" customWidth="1"/>
    <col min="4359" max="4359" width="4.33203125" style="2" customWidth="1"/>
    <col min="4360" max="4360" width="8.88671875" style="2"/>
    <col min="4361" max="4361" width="4" style="2" customWidth="1"/>
    <col min="4362" max="4362" width="11" style="2" bestFit="1" customWidth="1"/>
    <col min="4363" max="4363" width="3.33203125" style="2" customWidth="1"/>
    <col min="4364" max="4364" width="11" style="2" bestFit="1" customWidth="1"/>
    <col min="4365" max="4365" width="4.88671875" style="2" customWidth="1"/>
    <col min="4366" max="4366" width="10.5546875" style="2" bestFit="1" customWidth="1"/>
    <col min="4367" max="4367" width="4.6640625" style="2" customWidth="1"/>
    <col min="4368" max="4368" width="8.88671875" style="2"/>
    <col min="4369" max="4369" width="19.109375" style="2" customWidth="1"/>
    <col min="4370" max="4370" width="28" style="2" customWidth="1"/>
    <col min="4371" max="4371" width="8.5546875" style="2" customWidth="1"/>
    <col min="4372" max="4372" width="10.109375" style="2" bestFit="1" customWidth="1"/>
    <col min="4373" max="4608" width="8.88671875" style="2"/>
    <col min="4609" max="4609" width="20.5546875" style="2" customWidth="1"/>
    <col min="4610" max="4610" width="12.33203125" style="2" bestFit="1" customWidth="1"/>
    <col min="4611" max="4611" width="4.33203125" style="2" customWidth="1"/>
    <col min="4612" max="4612" width="12.5546875" style="2" bestFit="1" customWidth="1"/>
    <col min="4613" max="4613" width="2.88671875" style="2" customWidth="1"/>
    <col min="4614" max="4614" width="11" style="2" bestFit="1" customWidth="1"/>
    <col min="4615" max="4615" width="4.33203125" style="2" customWidth="1"/>
    <col min="4616" max="4616" width="8.88671875" style="2"/>
    <col min="4617" max="4617" width="4" style="2" customWidth="1"/>
    <col min="4618" max="4618" width="11" style="2" bestFit="1" customWidth="1"/>
    <col min="4619" max="4619" width="3.33203125" style="2" customWidth="1"/>
    <col min="4620" max="4620" width="11" style="2" bestFit="1" customWidth="1"/>
    <col min="4621" max="4621" width="4.88671875" style="2" customWidth="1"/>
    <col min="4622" max="4622" width="10.5546875" style="2" bestFit="1" customWidth="1"/>
    <col min="4623" max="4623" width="4.6640625" style="2" customWidth="1"/>
    <col min="4624" max="4624" width="8.88671875" style="2"/>
    <col min="4625" max="4625" width="19.109375" style="2" customWidth="1"/>
    <col min="4626" max="4626" width="28" style="2" customWidth="1"/>
    <col min="4627" max="4627" width="8.5546875" style="2" customWidth="1"/>
    <col min="4628" max="4628" width="10.109375" style="2" bestFit="1" customWidth="1"/>
    <col min="4629" max="4864" width="8.88671875" style="2"/>
    <col min="4865" max="4865" width="20.5546875" style="2" customWidth="1"/>
    <col min="4866" max="4866" width="12.33203125" style="2" bestFit="1" customWidth="1"/>
    <col min="4867" max="4867" width="4.33203125" style="2" customWidth="1"/>
    <col min="4868" max="4868" width="12.5546875" style="2" bestFit="1" customWidth="1"/>
    <col min="4869" max="4869" width="2.88671875" style="2" customWidth="1"/>
    <col min="4870" max="4870" width="11" style="2" bestFit="1" customWidth="1"/>
    <col min="4871" max="4871" width="4.33203125" style="2" customWidth="1"/>
    <col min="4872" max="4872" width="8.88671875" style="2"/>
    <col min="4873" max="4873" width="4" style="2" customWidth="1"/>
    <col min="4874" max="4874" width="11" style="2" bestFit="1" customWidth="1"/>
    <col min="4875" max="4875" width="3.33203125" style="2" customWidth="1"/>
    <col min="4876" max="4876" width="11" style="2" bestFit="1" customWidth="1"/>
    <col min="4877" max="4877" width="4.88671875" style="2" customWidth="1"/>
    <col min="4878" max="4878" width="10.5546875" style="2" bestFit="1" customWidth="1"/>
    <col min="4879" max="4879" width="4.6640625" style="2" customWidth="1"/>
    <col min="4880" max="4880" width="8.88671875" style="2"/>
    <col min="4881" max="4881" width="19.109375" style="2" customWidth="1"/>
    <col min="4882" max="4882" width="28" style="2" customWidth="1"/>
    <col min="4883" max="4883" width="8.5546875" style="2" customWidth="1"/>
    <col min="4884" max="4884" width="10.109375" style="2" bestFit="1" customWidth="1"/>
    <col min="4885" max="5120" width="8.88671875" style="2"/>
    <col min="5121" max="5121" width="20.5546875" style="2" customWidth="1"/>
    <col min="5122" max="5122" width="12.33203125" style="2" bestFit="1" customWidth="1"/>
    <col min="5123" max="5123" width="4.33203125" style="2" customWidth="1"/>
    <col min="5124" max="5124" width="12.5546875" style="2" bestFit="1" customWidth="1"/>
    <col min="5125" max="5125" width="2.88671875" style="2" customWidth="1"/>
    <col min="5126" max="5126" width="11" style="2" bestFit="1" customWidth="1"/>
    <col min="5127" max="5127" width="4.33203125" style="2" customWidth="1"/>
    <col min="5128" max="5128" width="8.88671875" style="2"/>
    <col min="5129" max="5129" width="4" style="2" customWidth="1"/>
    <col min="5130" max="5130" width="11" style="2" bestFit="1" customWidth="1"/>
    <col min="5131" max="5131" width="3.33203125" style="2" customWidth="1"/>
    <col min="5132" max="5132" width="11" style="2" bestFit="1" customWidth="1"/>
    <col min="5133" max="5133" width="4.88671875" style="2" customWidth="1"/>
    <col min="5134" max="5134" width="10.5546875" style="2" bestFit="1" customWidth="1"/>
    <col min="5135" max="5135" width="4.6640625" style="2" customWidth="1"/>
    <col min="5136" max="5136" width="8.88671875" style="2"/>
    <col min="5137" max="5137" width="19.109375" style="2" customWidth="1"/>
    <col min="5138" max="5138" width="28" style="2" customWidth="1"/>
    <col min="5139" max="5139" width="8.5546875" style="2" customWidth="1"/>
    <col min="5140" max="5140" width="10.109375" style="2" bestFit="1" customWidth="1"/>
    <col min="5141" max="5376" width="8.88671875" style="2"/>
    <col min="5377" max="5377" width="20.5546875" style="2" customWidth="1"/>
    <col min="5378" max="5378" width="12.33203125" style="2" bestFit="1" customWidth="1"/>
    <col min="5379" max="5379" width="4.33203125" style="2" customWidth="1"/>
    <col min="5380" max="5380" width="12.5546875" style="2" bestFit="1" customWidth="1"/>
    <col min="5381" max="5381" width="2.88671875" style="2" customWidth="1"/>
    <col min="5382" max="5382" width="11" style="2" bestFit="1" customWidth="1"/>
    <col min="5383" max="5383" width="4.33203125" style="2" customWidth="1"/>
    <col min="5384" max="5384" width="8.88671875" style="2"/>
    <col min="5385" max="5385" width="4" style="2" customWidth="1"/>
    <col min="5386" max="5386" width="11" style="2" bestFit="1" customWidth="1"/>
    <col min="5387" max="5387" width="3.33203125" style="2" customWidth="1"/>
    <col min="5388" max="5388" width="11" style="2" bestFit="1" customWidth="1"/>
    <col min="5389" max="5389" width="4.88671875" style="2" customWidth="1"/>
    <col min="5390" max="5390" width="10.5546875" style="2" bestFit="1" customWidth="1"/>
    <col min="5391" max="5391" width="4.6640625" style="2" customWidth="1"/>
    <col min="5392" max="5392" width="8.88671875" style="2"/>
    <col min="5393" max="5393" width="19.109375" style="2" customWidth="1"/>
    <col min="5394" max="5394" width="28" style="2" customWidth="1"/>
    <col min="5395" max="5395" width="8.5546875" style="2" customWidth="1"/>
    <col min="5396" max="5396" width="10.109375" style="2" bestFit="1" customWidth="1"/>
    <col min="5397" max="5632" width="8.88671875" style="2"/>
    <col min="5633" max="5633" width="20.5546875" style="2" customWidth="1"/>
    <col min="5634" max="5634" width="12.33203125" style="2" bestFit="1" customWidth="1"/>
    <col min="5635" max="5635" width="4.33203125" style="2" customWidth="1"/>
    <col min="5636" max="5636" width="12.5546875" style="2" bestFit="1" customWidth="1"/>
    <col min="5637" max="5637" width="2.88671875" style="2" customWidth="1"/>
    <col min="5638" max="5638" width="11" style="2" bestFit="1" customWidth="1"/>
    <col min="5639" max="5639" width="4.33203125" style="2" customWidth="1"/>
    <col min="5640" max="5640" width="8.88671875" style="2"/>
    <col min="5641" max="5641" width="4" style="2" customWidth="1"/>
    <col min="5642" max="5642" width="11" style="2" bestFit="1" customWidth="1"/>
    <col min="5643" max="5643" width="3.33203125" style="2" customWidth="1"/>
    <col min="5644" max="5644" width="11" style="2" bestFit="1" customWidth="1"/>
    <col min="5645" max="5645" width="4.88671875" style="2" customWidth="1"/>
    <col min="5646" max="5646" width="10.5546875" style="2" bestFit="1" customWidth="1"/>
    <col min="5647" max="5647" width="4.6640625" style="2" customWidth="1"/>
    <col min="5648" max="5648" width="8.88671875" style="2"/>
    <col min="5649" max="5649" width="19.109375" style="2" customWidth="1"/>
    <col min="5650" max="5650" width="28" style="2" customWidth="1"/>
    <col min="5651" max="5651" width="8.5546875" style="2" customWidth="1"/>
    <col min="5652" max="5652" width="10.109375" style="2" bestFit="1" customWidth="1"/>
    <col min="5653" max="5888" width="8.88671875" style="2"/>
    <col min="5889" max="5889" width="20.5546875" style="2" customWidth="1"/>
    <col min="5890" max="5890" width="12.33203125" style="2" bestFit="1" customWidth="1"/>
    <col min="5891" max="5891" width="4.33203125" style="2" customWidth="1"/>
    <col min="5892" max="5892" width="12.5546875" style="2" bestFit="1" customWidth="1"/>
    <col min="5893" max="5893" width="2.88671875" style="2" customWidth="1"/>
    <col min="5894" max="5894" width="11" style="2" bestFit="1" customWidth="1"/>
    <col min="5895" max="5895" width="4.33203125" style="2" customWidth="1"/>
    <col min="5896" max="5896" width="8.88671875" style="2"/>
    <col min="5897" max="5897" width="4" style="2" customWidth="1"/>
    <col min="5898" max="5898" width="11" style="2" bestFit="1" customWidth="1"/>
    <col min="5899" max="5899" width="3.33203125" style="2" customWidth="1"/>
    <col min="5900" max="5900" width="11" style="2" bestFit="1" customWidth="1"/>
    <col min="5901" max="5901" width="4.88671875" style="2" customWidth="1"/>
    <col min="5902" max="5902" width="10.5546875" style="2" bestFit="1" customWidth="1"/>
    <col min="5903" max="5903" width="4.6640625" style="2" customWidth="1"/>
    <col min="5904" max="5904" width="8.88671875" style="2"/>
    <col min="5905" max="5905" width="19.109375" style="2" customWidth="1"/>
    <col min="5906" max="5906" width="28" style="2" customWidth="1"/>
    <col min="5907" max="5907" width="8.5546875" style="2" customWidth="1"/>
    <col min="5908" max="5908" width="10.109375" style="2" bestFit="1" customWidth="1"/>
    <col min="5909" max="6144" width="8.88671875" style="2"/>
    <col min="6145" max="6145" width="20.5546875" style="2" customWidth="1"/>
    <col min="6146" max="6146" width="12.33203125" style="2" bestFit="1" customWidth="1"/>
    <col min="6147" max="6147" width="4.33203125" style="2" customWidth="1"/>
    <col min="6148" max="6148" width="12.5546875" style="2" bestFit="1" customWidth="1"/>
    <col min="6149" max="6149" width="2.88671875" style="2" customWidth="1"/>
    <col min="6150" max="6150" width="11" style="2" bestFit="1" customWidth="1"/>
    <col min="6151" max="6151" width="4.33203125" style="2" customWidth="1"/>
    <col min="6152" max="6152" width="8.88671875" style="2"/>
    <col min="6153" max="6153" width="4" style="2" customWidth="1"/>
    <col min="6154" max="6154" width="11" style="2" bestFit="1" customWidth="1"/>
    <col min="6155" max="6155" width="3.33203125" style="2" customWidth="1"/>
    <col min="6156" max="6156" width="11" style="2" bestFit="1" customWidth="1"/>
    <col min="6157" max="6157" width="4.88671875" style="2" customWidth="1"/>
    <col min="6158" max="6158" width="10.5546875" style="2" bestFit="1" customWidth="1"/>
    <col min="6159" max="6159" width="4.6640625" style="2" customWidth="1"/>
    <col min="6160" max="6160" width="8.88671875" style="2"/>
    <col min="6161" max="6161" width="19.109375" style="2" customWidth="1"/>
    <col min="6162" max="6162" width="28" style="2" customWidth="1"/>
    <col min="6163" max="6163" width="8.5546875" style="2" customWidth="1"/>
    <col min="6164" max="6164" width="10.109375" style="2" bestFit="1" customWidth="1"/>
    <col min="6165" max="6400" width="8.88671875" style="2"/>
    <col min="6401" max="6401" width="20.5546875" style="2" customWidth="1"/>
    <col min="6402" max="6402" width="12.33203125" style="2" bestFit="1" customWidth="1"/>
    <col min="6403" max="6403" width="4.33203125" style="2" customWidth="1"/>
    <col min="6404" max="6404" width="12.5546875" style="2" bestFit="1" customWidth="1"/>
    <col min="6405" max="6405" width="2.88671875" style="2" customWidth="1"/>
    <col min="6406" max="6406" width="11" style="2" bestFit="1" customWidth="1"/>
    <col min="6407" max="6407" width="4.33203125" style="2" customWidth="1"/>
    <col min="6408" max="6408" width="8.88671875" style="2"/>
    <col min="6409" max="6409" width="4" style="2" customWidth="1"/>
    <col min="6410" max="6410" width="11" style="2" bestFit="1" customWidth="1"/>
    <col min="6411" max="6411" width="3.33203125" style="2" customWidth="1"/>
    <col min="6412" max="6412" width="11" style="2" bestFit="1" customWidth="1"/>
    <col min="6413" max="6413" width="4.88671875" style="2" customWidth="1"/>
    <col min="6414" max="6414" width="10.5546875" style="2" bestFit="1" customWidth="1"/>
    <col min="6415" max="6415" width="4.6640625" style="2" customWidth="1"/>
    <col min="6416" max="6416" width="8.88671875" style="2"/>
    <col min="6417" max="6417" width="19.109375" style="2" customWidth="1"/>
    <col min="6418" max="6418" width="28" style="2" customWidth="1"/>
    <col min="6419" max="6419" width="8.5546875" style="2" customWidth="1"/>
    <col min="6420" max="6420" width="10.109375" style="2" bestFit="1" customWidth="1"/>
    <col min="6421" max="6656" width="8.88671875" style="2"/>
    <col min="6657" max="6657" width="20.5546875" style="2" customWidth="1"/>
    <col min="6658" max="6658" width="12.33203125" style="2" bestFit="1" customWidth="1"/>
    <col min="6659" max="6659" width="4.33203125" style="2" customWidth="1"/>
    <col min="6660" max="6660" width="12.5546875" style="2" bestFit="1" customWidth="1"/>
    <col min="6661" max="6661" width="2.88671875" style="2" customWidth="1"/>
    <col min="6662" max="6662" width="11" style="2" bestFit="1" customWidth="1"/>
    <col min="6663" max="6663" width="4.33203125" style="2" customWidth="1"/>
    <col min="6664" max="6664" width="8.88671875" style="2"/>
    <col min="6665" max="6665" width="4" style="2" customWidth="1"/>
    <col min="6666" max="6666" width="11" style="2" bestFit="1" customWidth="1"/>
    <col min="6667" max="6667" width="3.33203125" style="2" customWidth="1"/>
    <col min="6668" max="6668" width="11" style="2" bestFit="1" customWidth="1"/>
    <col min="6669" max="6669" width="4.88671875" style="2" customWidth="1"/>
    <col min="6670" max="6670" width="10.5546875" style="2" bestFit="1" customWidth="1"/>
    <col min="6671" max="6671" width="4.6640625" style="2" customWidth="1"/>
    <col min="6672" max="6672" width="8.88671875" style="2"/>
    <col min="6673" max="6673" width="19.109375" style="2" customWidth="1"/>
    <col min="6674" max="6674" width="28" style="2" customWidth="1"/>
    <col min="6675" max="6675" width="8.5546875" style="2" customWidth="1"/>
    <col min="6676" max="6676" width="10.109375" style="2" bestFit="1" customWidth="1"/>
    <col min="6677" max="6912" width="8.88671875" style="2"/>
    <col min="6913" max="6913" width="20.5546875" style="2" customWidth="1"/>
    <col min="6914" max="6914" width="12.33203125" style="2" bestFit="1" customWidth="1"/>
    <col min="6915" max="6915" width="4.33203125" style="2" customWidth="1"/>
    <col min="6916" max="6916" width="12.5546875" style="2" bestFit="1" customWidth="1"/>
    <col min="6917" max="6917" width="2.88671875" style="2" customWidth="1"/>
    <col min="6918" max="6918" width="11" style="2" bestFit="1" customWidth="1"/>
    <col min="6919" max="6919" width="4.33203125" style="2" customWidth="1"/>
    <col min="6920" max="6920" width="8.88671875" style="2"/>
    <col min="6921" max="6921" width="4" style="2" customWidth="1"/>
    <col min="6922" max="6922" width="11" style="2" bestFit="1" customWidth="1"/>
    <col min="6923" max="6923" width="3.33203125" style="2" customWidth="1"/>
    <col min="6924" max="6924" width="11" style="2" bestFit="1" customWidth="1"/>
    <col min="6925" max="6925" width="4.88671875" style="2" customWidth="1"/>
    <col min="6926" max="6926" width="10.5546875" style="2" bestFit="1" customWidth="1"/>
    <col min="6927" max="6927" width="4.6640625" style="2" customWidth="1"/>
    <col min="6928" max="6928" width="8.88671875" style="2"/>
    <col min="6929" max="6929" width="19.109375" style="2" customWidth="1"/>
    <col min="6930" max="6930" width="28" style="2" customWidth="1"/>
    <col min="6931" max="6931" width="8.5546875" style="2" customWidth="1"/>
    <col min="6932" max="6932" width="10.109375" style="2" bestFit="1" customWidth="1"/>
    <col min="6933" max="7168" width="8.88671875" style="2"/>
    <col min="7169" max="7169" width="20.5546875" style="2" customWidth="1"/>
    <col min="7170" max="7170" width="12.33203125" style="2" bestFit="1" customWidth="1"/>
    <col min="7171" max="7171" width="4.33203125" style="2" customWidth="1"/>
    <col min="7172" max="7172" width="12.5546875" style="2" bestFit="1" customWidth="1"/>
    <col min="7173" max="7173" width="2.88671875" style="2" customWidth="1"/>
    <col min="7174" max="7174" width="11" style="2" bestFit="1" customWidth="1"/>
    <col min="7175" max="7175" width="4.33203125" style="2" customWidth="1"/>
    <col min="7176" max="7176" width="8.88671875" style="2"/>
    <col min="7177" max="7177" width="4" style="2" customWidth="1"/>
    <col min="7178" max="7178" width="11" style="2" bestFit="1" customWidth="1"/>
    <col min="7179" max="7179" width="3.33203125" style="2" customWidth="1"/>
    <col min="7180" max="7180" width="11" style="2" bestFit="1" customWidth="1"/>
    <col min="7181" max="7181" width="4.88671875" style="2" customWidth="1"/>
    <col min="7182" max="7182" width="10.5546875" style="2" bestFit="1" customWidth="1"/>
    <col min="7183" max="7183" width="4.6640625" style="2" customWidth="1"/>
    <col min="7184" max="7184" width="8.88671875" style="2"/>
    <col min="7185" max="7185" width="19.109375" style="2" customWidth="1"/>
    <col min="7186" max="7186" width="28" style="2" customWidth="1"/>
    <col min="7187" max="7187" width="8.5546875" style="2" customWidth="1"/>
    <col min="7188" max="7188" width="10.109375" style="2" bestFit="1" customWidth="1"/>
    <col min="7189" max="7424" width="8.88671875" style="2"/>
    <col min="7425" max="7425" width="20.5546875" style="2" customWidth="1"/>
    <col min="7426" max="7426" width="12.33203125" style="2" bestFit="1" customWidth="1"/>
    <col min="7427" max="7427" width="4.33203125" style="2" customWidth="1"/>
    <col min="7428" max="7428" width="12.5546875" style="2" bestFit="1" customWidth="1"/>
    <col min="7429" max="7429" width="2.88671875" style="2" customWidth="1"/>
    <col min="7430" max="7430" width="11" style="2" bestFit="1" customWidth="1"/>
    <col min="7431" max="7431" width="4.33203125" style="2" customWidth="1"/>
    <col min="7432" max="7432" width="8.88671875" style="2"/>
    <col min="7433" max="7433" width="4" style="2" customWidth="1"/>
    <col min="7434" max="7434" width="11" style="2" bestFit="1" customWidth="1"/>
    <col min="7435" max="7435" width="3.33203125" style="2" customWidth="1"/>
    <col min="7436" max="7436" width="11" style="2" bestFit="1" customWidth="1"/>
    <col min="7437" max="7437" width="4.88671875" style="2" customWidth="1"/>
    <col min="7438" max="7438" width="10.5546875" style="2" bestFit="1" customWidth="1"/>
    <col min="7439" max="7439" width="4.6640625" style="2" customWidth="1"/>
    <col min="7440" max="7440" width="8.88671875" style="2"/>
    <col min="7441" max="7441" width="19.109375" style="2" customWidth="1"/>
    <col min="7442" max="7442" width="28" style="2" customWidth="1"/>
    <col min="7443" max="7443" width="8.5546875" style="2" customWidth="1"/>
    <col min="7444" max="7444" width="10.109375" style="2" bestFit="1" customWidth="1"/>
    <col min="7445" max="7680" width="8.88671875" style="2"/>
    <col min="7681" max="7681" width="20.5546875" style="2" customWidth="1"/>
    <col min="7682" max="7682" width="12.33203125" style="2" bestFit="1" customWidth="1"/>
    <col min="7683" max="7683" width="4.33203125" style="2" customWidth="1"/>
    <col min="7684" max="7684" width="12.5546875" style="2" bestFit="1" customWidth="1"/>
    <col min="7685" max="7685" width="2.88671875" style="2" customWidth="1"/>
    <col min="7686" max="7686" width="11" style="2" bestFit="1" customWidth="1"/>
    <col min="7687" max="7687" width="4.33203125" style="2" customWidth="1"/>
    <col min="7688" max="7688" width="8.88671875" style="2"/>
    <col min="7689" max="7689" width="4" style="2" customWidth="1"/>
    <col min="7690" max="7690" width="11" style="2" bestFit="1" customWidth="1"/>
    <col min="7691" max="7691" width="3.33203125" style="2" customWidth="1"/>
    <col min="7692" max="7692" width="11" style="2" bestFit="1" customWidth="1"/>
    <col min="7693" max="7693" width="4.88671875" style="2" customWidth="1"/>
    <col min="7694" max="7694" width="10.5546875" style="2" bestFit="1" customWidth="1"/>
    <col min="7695" max="7695" width="4.6640625" style="2" customWidth="1"/>
    <col min="7696" max="7696" width="8.88671875" style="2"/>
    <col min="7697" max="7697" width="19.109375" style="2" customWidth="1"/>
    <col min="7698" max="7698" width="28" style="2" customWidth="1"/>
    <col min="7699" max="7699" width="8.5546875" style="2" customWidth="1"/>
    <col min="7700" max="7700" width="10.109375" style="2" bestFit="1" customWidth="1"/>
    <col min="7701" max="7936" width="8.88671875" style="2"/>
    <col min="7937" max="7937" width="20.5546875" style="2" customWidth="1"/>
    <col min="7938" max="7938" width="12.33203125" style="2" bestFit="1" customWidth="1"/>
    <col min="7939" max="7939" width="4.33203125" style="2" customWidth="1"/>
    <col min="7940" max="7940" width="12.5546875" style="2" bestFit="1" customWidth="1"/>
    <col min="7941" max="7941" width="2.88671875" style="2" customWidth="1"/>
    <col min="7942" max="7942" width="11" style="2" bestFit="1" customWidth="1"/>
    <col min="7943" max="7943" width="4.33203125" style="2" customWidth="1"/>
    <col min="7944" max="7944" width="8.88671875" style="2"/>
    <col min="7945" max="7945" width="4" style="2" customWidth="1"/>
    <col min="7946" max="7946" width="11" style="2" bestFit="1" customWidth="1"/>
    <col min="7947" max="7947" width="3.33203125" style="2" customWidth="1"/>
    <col min="7948" max="7948" width="11" style="2" bestFit="1" customWidth="1"/>
    <col min="7949" max="7949" width="4.88671875" style="2" customWidth="1"/>
    <col min="7950" max="7950" width="10.5546875" style="2" bestFit="1" customWidth="1"/>
    <col min="7951" max="7951" width="4.6640625" style="2" customWidth="1"/>
    <col min="7952" max="7952" width="8.88671875" style="2"/>
    <col min="7953" max="7953" width="19.109375" style="2" customWidth="1"/>
    <col min="7954" max="7954" width="28" style="2" customWidth="1"/>
    <col min="7955" max="7955" width="8.5546875" style="2" customWidth="1"/>
    <col min="7956" max="7956" width="10.109375" style="2" bestFit="1" customWidth="1"/>
    <col min="7957" max="8192" width="8.88671875" style="2"/>
    <col min="8193" max="8193" width="20.5546875" style="2" customWidth="1"/>
    <col min="8194" max="8194" width="12.33203125" style="2" bestFit="1" customWidth="1"/>
    <col min="8195" max="8195" width="4.33203125" style="2" customWidth="1"/>
    <col min="8196" max="8196" width="12.5546875" style="2" bestFit="1" customWidth="1"/>
    <col min="8197" max="8197" width="2.88671875" style="2" customWidth="1"/>
    <col min="8198" max="8198" width="11" style="2" bestFit="1" customWidth="1"/>
    <col min="8199" max="8199" width="4.33203125" style="2" customWidth="1"/>
    <col min="8200" max="8200" width="8.88671875" style="2"/>
    <col min="8201" max="8201" width="4" style="2" customWidth="1"/>
    <col min="8202" max="8202" width="11" style="2" bestFit="1" customWidth="1"/>
    <col min="8203" max="8203" width="3.33203125" style="2" customWidth="1"/>
    <col min="8204" max="8204" width="11" style="2" bestFit="1" customWidth="1"/>
    <col min="8205" max="8205" width="4.88671875" style="2" customWidth="1"/>
    <col min="8206" max="8206" width="10.5546875" style="2" bestFit="1" customWidth="1"/>
    <col min="8207" max="8207" width="4.6640625" style="2" customWidth="1"/>
    <col min="8208" max="8208" width="8.88671875" style="2"/>
    <col min="8209" max="8209" width="19.109375" style="2" customWidth="1"/>
    <col min="8210" max="8210" width="28" style="2" customWidth="1"/>
    <col min="8211" max="8211" width="8.5546875" style="2" customWidth="1"/>
    <col min="8212" max="8212" width="10.109375" style="2" bestFit="1" customWidth="1"/>
    <col min="8213" max="8448" width="8.88671875" style="2"/>
    <col min="8449" max="8449" width="20.5546875" style="2" customWidth="1"/>
    <col min="8450" max="8450" width="12.33203125" style="2" bestFit="1" customWidth="1"/>
    <col min="8451" max="8451" width="4.33203125" style="2" customWidth="1"/>
    <col min="8452" max="8452" width="12.5546875" style="2" bestFit="1" customWidth="1"/>
    <col min="8453" max="8453" width="2.88671875" style="2" customWidth="1"/>
    <col min="8454" max="8454" width="11" style="2" bestFit="1" customWidth="1"/>
    <col min="8455" max="8455" width="4.33203125" style="2" customWidth="1"/>
    <col min="8456" max="8456" width="8.88671875" style="2"/>
    <col min="8457" max="8457" width="4" style="2" customWidth="1"/>
    <col min="8458" max="8458" width="11" style="2" bestFit="1" customWidth="1"/>
    <col min="8459" max="8459" width="3.33203125" style="2" customWidth="1"/>
    <col min="8460" max="8460" width="11" style="2" bestFit="1" customWidth="1"/>
    <col min="8461" max="8461" width="4.88671875" style="2" customWidth="1"/>
    <col min="8462" max="8462" width="10.5546875" style="2" bestFit="1" customWidth="1"/>
    <col min="8463" max="8463" width="4.6640625" style="2" customWidth="1"/>
    <col min="8464" max="8464" width="8.88671875" style="2"/>
    <col min="8465" max="8465" width="19.109375" style="2" customWidth="1"/>
    <col min="8466" max="8466" width="28" style="2" customWidth="1"/>
    <col min="8467" max="8467" width="8.5546875" style="2" customWidth="1"/>
    <col min="8468" max="8468" width="10.109375" style="2" bestFit="1" customWidth="1"/>
    <col min="8469" max="8704" width="8.88671875" style="2"/>
    <col min="8705" max="8705" width="20.5546875" style="2" customWidth="1"/>
    <col min="8706" max="8706" width="12.33203125" style="2" bestFit="1" customWidth="1"/>
    <col min="8707" max="8707" width="4.33203125" style="2" customWidth="1"/>
    <col min="8708" max="8708" width="12.5546875" style="2" bestFit="1" customWidth="1"/>
    <col min="8709" max="8709" width="2.88671875" style="2" customWidth="1"/>
    <col min="8710" max="8710" width="11" style="2" bestFit="1" customWidth="1"/>
    <col min="8711" max="8711" width="4.33203125" style="2" customWidth="1"/>
    <col min="8712" max="8712" width="8.88671875" style="2"/>
    <col min="8713" max="8713" width="4" style="2" customWidth="1"/>
    <col min="8714" max="8714" width="11" style="2" bestFit="1" customWidth="1"/>
    <col min="8715" max="8715" width="3.33203125" style="2" customWidth="1"/>
    <col min="8716" max="8716" width="11" style="2" bestFit="1" customWidth="1"/>
    <col min="8717" max="8717" width="4.88671875" style="2" customWidth="1"/>
    <col min="8718" max="8718" width="10.5546875" style="2" bestFit="1" customWidth="1"/>
    <col min="8719" max="8719" width="4.6640625" style="2" customWidth="1"/>
    <col min="8720" max="8720" width="8.88671875" style="2"/>
    <col min="8721" max="8721" width="19.109375" style="2" customWidth="1"/>
    <col min="8722" max="8722" width="28" style="2" customWidth="1"/>
    <col min="8723" max="8723" width="8.5546875" style="2" customWidth="1"/>
    <col min="8724" max="8724" width="10.109375" style="2" bestFit="1" customWidth="1"/>
    <col min="8725" max="8960" width="8.88671875" style="2"/>
    <col min="8961" max="8961" width="20.5546875" style="2" customWidth="1"/>
    <col min="8962" max="8962" width="12.33203125" style="2" bestFit="1" customWidth="1"/>
    <col min="8963" max="8963" width="4.33203125" style="2" customWidth="1"/>
    <col min="8964" max="8964" width="12.5546875" style="2" bestFit="1" customWidth="1"/>
    <col min="8965" max="8965" width="2.88671875" style="2" customWidth="1"/>
    <col min="8966" max="8966" width="11" style="2" bestFit="1" customWidth="1"/>
    <col min="8967" max="8967" width="4.33203125" style="2" customWidth="1"/>
    <col min="8968" max="8968" width="8.88671875" style="2"/>
    <col min="8969" max="8969" width="4" style="2" customWidth="1"/>
    <col min="8970" max="8970" width="11" style="2" bestFit="1" customWidth="1"/>
    <col min="8971" max="8971" width="3.33203125" style="2" customWidth="1"/>
    <col min="8972" max="8972" width="11" style="2" bestFit="1" customWidth="1"/>
    <col min="8973" max="8973" width="4.88671875" style="2" customWidth="1"/>
    <col min="8974" max="8974" width="10.5546875" style="2" bestFit="1" customWidth="1"/>
    <col min="8975" max="8975" width="4.6640625" style="2" customWidth="1"/>
    <col min="8976" max="8976" width="8.88671875" style="2"/>
    <col min="8977" max="8977" width="19.109375" style="2" customWidth="1"/>
    <col min="8978" max="8978" width="28" style="2" customWidth="1"/>
    <col min="8979" max="8979" width="8.5546875" style="2" customWidth="1"/>
    <col min="8980" max="8980" width="10.109375" style="2" bestFit="1" customWidth="1"/>
    <col min="8981" max="9216" width="8.88671875" style="2"/>
    <col min="9217" max="9217" width="20.5546875" style="2" customWidth="1"/>
    <col min="9218" max="9218" width="12.33203125" style="2" bestFit="1" customWidth="1"/>
    <col min="9219" max="9219" width="4.33203125" style="2" customWidth="1"/>
    <col min="9220" max="9220" width="12.5546875" style="2" bestFit="1" customWidth="1"/>
    <col min="9221" max="9221" width="2.88671875" style="2" customWidth="1"/>
    <col min="9222" max="9222" width="11" style="2" bestFit="1" customWidth="1"/>
    <col min="9223" max="9223" width="4.33203125" style="2" customWidth="1"/>
    <col min="9224" max="9224" width="8.88671875" style="2"/>
    <col min="9225" max="9225" width="4" style="2" customWidth="1"/>
    <col min="9226" max="9226" width="11" style="2" bestFit="1" customWidth="1"/>
    <col min="9227" max="9227" width="3.33203125" style="2" customWidth="1"/>
    <col min="9228" max="9228" width="11" style="2" bestFit="1" customWidth="1"/>
    <col min="9229" max="9229" width="4.88671875" style="2" customWidth="1"/>
    <col min="9230" max="9230" width="10.5546875" style="2" bestFit="1" customWidth="1"/>
    <col min="9231" max="9231" width="4.6640625" style="2" customWidth="1"/>
    <col min="9232" max="9232" width="8.88671875" style="2"/>
    <col min="9233" max="9233" width="19.109375" style="2" customWidth="1"/>
    <col min="9234" max="9234" width="28" style="2" customWidth="1"/>
    <col min="9235" max="9235" width="8.5546875" style="2" customWidth="1"/>
    <col min="9236" max="9236" width="10.109375" style="2" bestFit="1" customWidth="1"/>
    <col min="9237" max="9472" width="8.88671875" style="2"/>
    <col min="9473" max="9473" width="20.5546875" style="2" customWidth="1"/>
    <col min="9474" max="9474" width="12.33203125" style="2" bestFit="1" customWidth="1"/>
    <col min="9475" max="9475" width="4.33203125" style="2" customWidth="1"/>
    <col min="9476" max="9476" width="12.5546875" style="2" bestFit="1" customWidth="1"/>
    <col min="9477" max="9477" width="2.88671875" style="2" customWidth="1"/>
    <col min="9478" max="9478" width="11" style="2" bestFit="1" customWidth="1"/>
    <col min="9479" max="9479" width="4.33203125" style="2" customWidth="1"/>
    <col min="9480" max="9480" width="8.88671875" style="2"/>
    <col min="9481" max="9481" width="4" style="2" customWidth="1"/>
    <col min="9482" max="9482" width="11" style="2" bestFit="1" customWidth="1"/>
    <col min="9483" max="9483" width="3.33203125" style="2" customWidth="1"/>
    <col min="9484" max="9484" width="11" style="2" bestFit="1" customWidth="1"/>
    <col min="9485" max="9485" width="4.88671875" style="2" customWidth="1"/>
    <col min="9486" max="9486" width="10.5546875" style="2" bestFit="1" customWidth="1"/>
    <col min="9487" max="9487" width="4.6640625" style="2" customWidth="1"/>
    <col min="9488" max="9488" width="8.88671875" style="2"/>
    <col min="9489" max="9489" width="19.109375" style="2" customWidth="1"/>
    <col min="9490" max="9490" width="28" style="2" customWidth="1"/>
    <col min="9491" max="9491" width="8.5546875" style="2" customWidth="1"/>
    <col min="9492" max="9492" width="10.109375" style="2" bestFit="1" customWidth="1"/>
    <col min="9493" max="9728" width="8.88671875" style="2"/>
    <col min="9729" max="9729" width="20.5546875" style="2" customWidth="1"/>
    <col min="9730" max="9730" width="12.33203125" style="2" bestFit="1" customWidth="1"/>
    <col min="9731" max="9731" width="4.33203125" style="2" customWidth="1"/>
    <col min="9732" max="9732" width="12.5546875" style="2" bestFit="1" customWidth="1"/>
    <col min="9733" max="9733" width="2.88671875" style="2" customWidth="1"/>
    <col min="9734" max="9734" width="11" style="2" bestFit="1" customWidth="1"/>
    <col min="9735" max="9735" width="4.33203125" style="2" customWidth="1"/>
    <col min="9736" max="9736" width="8.88671875" style="2"/>
    <col min="9737" max="9737" width="4" style="2" customWidth="1"/>
    <col min="9738" max="9738" width="11" style="2" bestFit="1" customWidth="1"/>
    <col min="9739" max="9739" width="3.33203125" style="2" customWidth="1"/>
    <col min="9740" max="9740" width="11" style="2" bestFit="1" customWidth="1"/>
    <col min="9741" max="9741" width="4.88671875" style="2" customWidth="1"/>
    <col min="9742" max="9742" width="10.5546875" style="2" bestFit="1" customWidth="1"/>
    <col min="9743" max="9743" width="4.6640625" style="2" customWidth="1"/>
    <col min="9744" max="9744" width="8.88671875" style="2"/>
    <col min="9745" max="9745" width="19.109375" style="2" customWidth="1"/>
    <col min="9746" max="9746" width="28" style="2" customWidth="1"/>
    <col min="9747" max="9747" width="8.5546875" style="2" customWidth="1"/>
    <col min="9748" max="9748" width="10.109375" style="2" bestFit="1" customWidth="1"/>
    <col min="9749" max="9984" width="8.88671875" style="2"/>
    <col min="9985" max="9985" width="20.5546875" style="2" customWidth="1"/>
    <col min="9986" max="9986" width="12.33203125" style="2" bestFit="1" customWidth="1"/>
    <col min="9987" max="9987" width="4.33203125" style="2" customWidth="1"/>
    <col min="9988" max="9988" width="12.5546875" style="2" bestFit="1" customWidth="1"/>
    <col min="9989" max="9989" width="2.88671875" style="2" customWidth="1"/>
    <col min="9990" max="9990" width="11" style="2" bestFit="1" customWidth="1"/>
    <col min="9991" max="9991" width="4.33203125" style="2" customWidth="1"/>
    <col min="9992" max="9992" width="8.88671875" style="2"/>
    <col min="9993" max="9993" width="4" style="2" customWidth="1"/>
    <col min="9994" max="9994" width="11" style="2" bestFit="1" customWidth="1"/>
    <col min="9995" max="9995" width="3.33203125" style="2" customWidth="1"/>
    <col min="9996" max="9996" width="11" style="2" bestFit="1" customWidth="1"/>
    <col min="9997" max="9997" width="4.88671875" style="2" customWidth="1"/>
    <col min="9998" max="9998" width="10.5546875" style="2" bestFit="1" customWidth="1"/>
    <col min="9999" max="9999" width="4.6640625" style="2" customWidth="1"/>
    <col min="10000" max="10000" width="8.88671875" style="2"/>
    <col min="10001" max="10001" width="19.109375" style="2" customWidth="1"/>
    <col min="10002" max="10002" width="28" style="2" customWidth="1"/>
    <col min="10003" max="10003" width="8.5546875" style="2" customWidth="1"/>
    <col min="10004" max="10004" width="10.109375" style="2" bestFit="1" customWidth="1"/>
    <col min="10005" max="10240" width="8.88671875" style="2"/>
    <col min="10241" max="10241" width="20.5546875" style="2" customWidth="1"/>
    <col min="10242" max="10242" width="12.33203125" style="2" bestFit="1" customWidth="1"/>
    <col min="10243" max="10243" width="4.33203125" style="2" customWidth="1"/>
    <col min="10244" max="10244" width="12.5546875" style="2" bestFit="1" customWidth="1"/>
    <col min="10245" max="10245" width="2.88671875" style="2" customWidth="1"/>
    <col min="10246" max="10246" width="11" style="2" bestFit="1" customWidth="1"/>
    <col min="10247" max="10247" width="4.33203125" style="2" customWidth="1"/>
    <col min="10248" max="10248" width="8.88671875" style="2"/>
    <col min="10249" max="10249" width="4" style="2" customWidth="1"/>
    <col min="10250" max="10250" width="11" style="2" bestFit="1" customWidth="1"/>
    <col min="10251" max="10251" width="3.33203125" style="2" customWidth="1"/>
    <col min="10252" max="10252" width="11" style="2" bestFit="1" customWidth="1"/>
    <col min="10253" max="10253" width="4.88671875" style="2" customWidth="1"/>
    <col min="10254" max="10254" width="10.5546875" style="2" bestFit="1" customWidth="1"/>
    <col min="10255" max="10255" width="4.6640625" style="2" customWidth="1"/>
    <col min="10256" max="10256" width="8.88671875" style="2"/>
    <col min="10257" max="10257" width="19.109375" style="2" customWidth="1"/>
    <col min="10258" max="10258" width="28" style="2" customWidth="1"/>
    <col min="10259" max="10259" width="8.5546875" style="2" customWidth="1"/>
    <col min="10260" max="10260" width="10.109375" style="2" bestFit="1" customWidth="1"/>
    <col min="10261" max="10496" width="8.88671875" style="2"/>
    <col min="10497" max="10497" width="20.5546875" style="2" customWidth="1"/>
    <col min="10498" max="10498" width="12.33203125" style="2" bestFit="1" customWidth="1"/>
    <col min="10499" max="10499" width="4.33203125" style="2" customWidth="1"/>
    <col min="10500" max="10500" width="12.5546875" style="2" bestFit="1" customWidth="1"/>
    <col min="10501" max="10501" width="2.88671875" style="2" customWidth="1"/>
    <col min="10502" max="10502" width="11" style="2" bestFit="1" customWidth="1"/>
    <col min="10503" max="10503" width="4.33203125" style="2" customWidth="1"/>
    <col min="10504" max="10504" width="8.88671875" style="2"/>
    <col min="10505" max="10505" width="4" style="2" customWidth="1"/>
    <col min="10506" max="10506" width="11" style="2" bestFit="1" customWidth="1"/>
    <col min="10507" max="10507" width="3.33203125" style="2" customWidth="1"/>
    <col min="10508" max="10508" width="11" style="2" bestFit="1" customWidth="1"/>
    <col min="10509" max="10509" width="4.88671875" style="2" customWidth="1"/>
    <col min="10510" max="10510" width="10.5546875" style="2" bestFit="1" customWidth="1"/>
    <col min="10511" max="10511" width="4.6640625" style="2" customWidth="1"/>
    <col min="10512" max="10512" width="8.88671875" style="2"/>
    <col min="10513" max="10513" width="19.109375" style="2" customWidth="1"/>
    <col min="10514" max="10514" width="28" style="2" customWidth="1"/>
    <col min="10515" max="10515" width="8.5546875" style="2" customWidth="1"/>
    <col min="10516" max="10516" width="10.109375" style="2" bestFit="1" customWidth="1"/>
    <col min="10517" max="10752" width="8.88671875" style="2"/>
    <col min="10753" max="10753" width="20.5546875" style="2" customWidth="1"/>
    <col min="10754" max="10754" width="12.33203125" style="2" bestFit="1" customWidth="1"/>
    <col min="10755" max="10755" width="4.33203125" style="2" customWidth="1"/>
    <col min="10756" max="10756" width="12.5546875" style="2" bestFit="1" customWidth="1"/>
    <col min="10757" max="10757" width="2.88671875" style="2" customWidth="1"/>
    <col min="10758" max="10758" width="11" style="2" bestFit="1" customWidth="1"/>
    <col min="10759" max="10759" width="4.33203125" style="2" customWidth="1"/>
    <col min="10760" max="10760" width="8.88671875" style="2"/>
    <col min="10761" max="10761" width="4" style="2" customWidth="1"/>
    <col min="10762" max="10762" width="11" style="2" bestFit="1" customWidth="1"/>
    <col min="10763" max="10763" width="3.33203125" style="2" customWidth="1"/>
    <col min="10764" max="10764" width="11" style="2" bestFit="1" customWidth="1"/>
    <col min="10765" max="10765" width="4.88671875" style="2" customWidth="1"/>
    <col min="10766" max="10766" width="10.5546875" style="2" bestFit="1" customWidth="1"/>
    <col min="10767" max="10767" width="4.6640625" style="2" customWidth="1"/>
    <col min="10768" max="10768" width="8.88671875" style="2"/>
    <col min="10769" max="10769" width="19.109375" style="2" customWidth="1"/>
    <col min="10770" max="10770" width="28" style="2" customWidth="1"/>
    <col min="10771" max="10771" width="8.5546875" style="2" customWidth="1"/>
    <col min="10772" max="10772" width="10.109375" style="2" bestFit="1" customWidth="1"/>
    <col min="10773" max="11008" width="8.88671875" style="2"/>
    <col min="11009" max="11009" width="20.5546875" style="2" customWidth="1"/>
    <col min="11010" max="11010" width="12.33203125" style="2" bestFit="1" customWidth="1"/>
    <col min="11011" max="11011" width="4.33203125" style="2" customWidth="1"/>
    <col min="11012" max="11012" width="12.5546875" style="2" bestFit="1" customWidth="1"/>
    <col min="11013" max="11013" width="2.88671875" style="2" customWidth="1"/>
    <col min="11014" max="11014" width="11" style="2" bestFit="1" customWidth="1"/>
    <col min="11015" max="11015" width="4.33203125" style="2" customWidth="1"/>
    <col min="11016" max="11016" width="8.88671875" style="2"/>
    <col min="11017" max="11017" width="4" style="2" customWidth="1"/>
    <col min="11018" max="11018" width="11" style="2" bestFit="1" customWidth="1"/>
    <col min="11019" max="11019" width="3.33203125" style="2" customWidth="1"/>
    <col min="11020" max="11020" width="11" style="2" bestFit="1" customWidth="1"/>
    <col min="11021" max="11021" width="4.88671875" style="2" customWidth="1"/>
    <col min="11022" max="11022" width="10.5546875" style="2" bestFit="1" customWidth="1"/>
    <col min="11023" max="11023" width="4.6640625" style="2" customWidth="1"/>
    <col min="11024" max="11024" width="8.88671875" style="2"/>
    <col min="11025" max="11025" width="19.109375" style="2" customWidth="1"/>
    <col min="11026" max="11026" width="28" style="2" customWidth="1"/>
    <col min="11027" max="11027" width="8.5546875" style="2" customWidth="1"/>
    <col min="11028" max="11028" width="10.109375" style="2" bestFit="1" customWidth="1"/>
    <col min="11029" max="11264" width="8.88671875" style="2"/>
    <col min="11265" max="11265" width="20.5546875" style="2" customWidth="1"/>
    <col min="11266" max="11266" width="12.33203125" style="2" bestFit="1" customWidth="1"/>
    <col min="11267" max="11267" width="4.33203125" style="2" customWidth="1"/>
    <col min="11268" max="11268" width="12.5546875" style="2" bestFit="1" customWidth="1"/>
    <col min="11269" max="11269" width="2.88671875" style="2" customWidth="1"/>
    <col min="11270" max="11270" width="11" style="2" bestFit="1" customWidth="1"/>
    <col min="11271" max="11271" width="4.33203125" style="2" customWidth="1"/>
    <col min="11272" max="11272" width="8.88671875" style="2"/>
    <col min="11273" max="11273" width="4" style="2" customWidth="1"/>
    <col min="11274" max="11274" width="11" style="2" bestFit="1" customWidth="1"/>
    <col min="11275" max="11275" width="3.33203125" style="2" customWidth="1"/>
    <col min="11276" max="11276" width="11" style="2" bestFit="1" customWidth="1"/>
    <col min="11277" max="11277" width="4.88671875" style="2" customWidth="1"/>
    <col min="11278" max="11278" width="10.5546875" style="2" bestFit="1" customWidth="1"/>
    <col min="11279" max="11279" width="4.6640625" style="2" customWidth="1"/>
    <col min="11280" max="11280" width="8.88671875" style="2"/>
    <col min="11281" max="11281" width="19.109375" style="2" customWidth="1"/>
    <col min="11282" max="11282" width="28" style="2" customWidth="1"/>
    <col min="11283" max="11283" width="8.5546875" style="2" customWidth="1"/>
    <col min="11284" max="11284" width="10.109375" style="2" bestFit="1" customWidth="1"/>
    <col min="11285" max="11520" width="8.88671875" style="2"/>
    <col min="11521" max="11521" width="20.5546875" style="2" customWidth="1"/>
    <col min="11522" max="11522" width="12.33203125" style="2" bestFit="1" customWidth="1"/>
    <col min="11523" max="11523" width="4.33203125" style="2" customWidth="1"/>
    <col min="11524" max="11524" width="12.5546875" style="2" bestFit="1" customWidth="1"/>
    <col min="11525" max="11525" width="2.88671875" style="2" customWidth="1"/>
    <col min="11526" max="11526" width="11" style="2" bestFit="1" customWidth="1"/>
    <col min="11527" max="11527" width="4.33203125" style="2" customWidth="1"/>
    <col min="11528" max="11528" width="8.88671875" style="2"/>
    <col min="11529" max="11529" width="4" style="2" customWidth="1"/>
    <col min="11530" max="11530" width="11" style="2" bestFit="1" customWidth="1"/>
    <col min="11531" max="11531" width="3.33203125" style="2" customWidth="1"/>
    <col min="11532" max="11532" width="11" style="2" bestFit="1" customWidth="1"/>
    <col min="11533" max="11533" width="4.88671875" style="2" customWidth="1"/>
    <col min="11534" max="11534" width="10.5546875" style="2" bestFit="1" customWidth="1"/>
    <col min="11535" max="11535" width="4.6640625" style="2" customWidth="1"/>
    <col min="11536" max="11536" width="8.88671875" style="2"/>
    <col min="11537" max="11537" width="19.109375" style="2" customWidth="1"/>
    <col min="11538" max="11538" width="28" style="2" customWidth="1"/>
    <col min="11539" max="11539" width="8.5546875" style="2" customWidth="1"/>
    <col min="11540" max="11540" width="10.109375" style="2" bestFit="1" customWidth="1"/>
    <col min="11541" max="11776" width="8.88671875" style="2"/>
    <col min="11777" max="11777" width="20.5546875" style="2" customWidth="1"/>
    <col min="11778" max="11778" width="12.33203125" style="2" bestFit="1" customWidth="1"/>
    <col min="11779" max="11779" width="4.33203125" style="2" customWidth="1"/>
    <col min="11780" max="11780" width="12.5546875" style="2" bestFit="1" customWidth="1"/>
    <col min="11781" max="11781" width="2.88671875" style="2" customWidth="1"/>
    <col min="11782" max="11782" width="11" style="2" bestFit="1" customWidth="1"/>
    <col min="11783" max="11783" width="4.33203125" style="2" customWidth="1"/>
    <col min="11784" max="11784" width="8.88671875" style="2"/>
    <col min="11785" max="11785" width="4" style="2" customWidth="1"/>
    <col min="11786" max="11786" width="11" style="2" bestFit="1" customWidth="1"/>
    <col min="11787" max="11787" width="3.33203125" style="2" customWidth="1"/>
    <col min="11788" max="11788" width="11" style="2" bestFit="1" customWidth="1"/>
    <col min="11789" max="11789" width="4.88671875" style="2" customWidth="1"/>
    <col min="11790" max="11790" width="10.5546875" style="2" bestFit="1" customWidth="1"/>
    <col min="11791" max="11791" width="4.6640625" style="2" customWidth="1"/>
    <col min="11792" max="11792" width="8.88671875" style="2"/>
    <col min="11793" max="11793" width="19.109375" style="2" customWidth="1"/>
    <col min="11794" max="11794" width="28" style="2" customWidth="1"/>
    <col min="11795" max="11795" width="8.5546875" style="2" customWidth="1"/>
    <col min="11796" max="11796" width="10.109375" style="2" bestFit="1" customWidth="1"/>
    <col min="11797" max="12032" width="8.88671875" style="2"/>
    <col min="12033" max="12033" width="20.5546875" style="2" customWidth="1"/>
    <col min="12034" max="12034" width="12.33203125" style="2" bestFit="1" customWidth="1"/>
    <col min="12035" max="12035" width="4.33203125" style="2" customWidth="1"/>
    <col min="12036" max="12036" width="12.5546875" style="2" bestFit="1" customWidth="1"/>
    <col min="12037" max="12037" width="2.88671875" style="2" customWidth="1"/>
    <col min="12038" max="12038" width="11" style="2" bestFit="1" customWidth="1"/>
    <col min="12039" max="12039" width="4.33203125" style="2" customWidth="1"/>
    <col min="12040" max="12040" width="8.88671875" style="2"/>
    <col min="12041" max="12041" width="4" style="2" customWidth="1"/>
    <col min="12042" max="12042" width="11" style="2" bestFit="1" customWidth="1"/>
    <col min="12043" max="12043" width="3.33203125" style="2" customWidth="1"/>
    <col min="12044" max="12044" width="11" style="2" bestFit="1" customWidth="1"/>
    <col min="12045" max="12045" width="4.88671875" style="2" customWidth="1"/>
    <col min="12046" max="12046" width="10.5546875" style="2" bestFit="1" customWidth="1"/>
    <col min="12047" max="12047" width="4.6640625" style="2" customWidth="1"/>
    <col min="12048" max="12048" width="8.88671875" style="2"/>
    <col min="12049" max="12049" width="19.109375" style="2" customWidth="1"/>
    <col min="12050" max="12050" width="28" style="2" customWidth="1"/>
    <col min="12051" max="12051" width="8.5546875" style="2" customWidth="1"/>
    <col min="12052" max="12052" width="10.109375" style="2" bestFit="1" customWidth="1"/>
    <col min="12053" max="12288" width="8.88671875" style="2"/>
    <col min="12289" max="12289" width="20.5546875" style="2" customWidth="1"/>
    <col min="12290" max="12290" width="12.33203125" style="2" bestFit="1" customWidth="1"/>
    <col min="12291" max="12291" width="4.33203125" style="2" customWidth="1"/>
    <col min="12292" max="12292" width="12.5546875" style="2" bestFit="1" customWidth="1"/>
    <col min="12293" max="12293" width="2.88671875" style="2" customWidth="1"/>
    <col min="12294" max="12294" width="11" style="2" bestFit="1" customWidth="1"/>
    <col min="12295" max="12295" width="4.33203125" style="2" customWidth="1"/>
    <col min="12296" max="12296" width="8.88671875" style="2"/>
    <col min="12297" max="12297" width="4" style="2" customWidth="1"/>
    <col min="12298" max="12298" width="11" style="2" bestFit="1" customWidth="1"/>
    <col min="12299" max="12299" width="3.33203125" style="2" customWidth="1"/>
    <col min="12300" max="12300" width="11" style="2" bestFit="1" customWidth="1"/>
    <col min="12301" max="12301" width="4.88671875" style="2" customWidth="1"/>
    <col min="12302" max="12302" width="10.5546875" style="2" bestFit="1" customWidth="1"/>
    <col min="12303" max="12303" width="4.6640625" style="2" customWidth="1"/>
    <col min="12304" max="12304" width="8.88671875" style="2"/>
    <col min="12305" max="12305" width="19.109375" style="2" customWidth="1"/>
    <col min="12306" max="12306" width="28" style="2" customWidth="1"/>
    <col min="12307" max="12307" width="8.5546875" style="2" customWidth="1"/>
    <col min="12308" max="12308" width="10.109375" style="2" bestFit="1" customWidth="1"/>
    <col min="12309" max="12544" width="8.88671875" style="2"/>
    <col min="12545" max="12545" width="20.5546875" style="2" customWidth="1"/>
    <col min="12546" max="12546" width="12.33203125" style="2" bestFit="1" customWidth="1"/>
    <col min="12547" max="12547" width="4.33203125" style="2" customWidth="1"/>
    <col min="12548" max="12548" width="12.5546875" style="2" bestFit="1" customWidth="1"/>
    <col min="12549" max="12549" width="2.88671875" style="2" customWidth="1"/>
    <col min="12550" max="12550" width="11" style="2" bestFit="1" customWidth="1"/>
    <col min="12551" max="12551" width="4.33203125" style="2" customWidth="1"/>
    <col min="12552" max="12552" width="8.88671875" style="2"/>
    <col min="12553" max="12553" width="4" style="2" customWidth="1"/>
    <col min="12554" max="12554" width="11" style="2" bestFit="1" customWidth="1"/>
    <col min="12555" max="12555" width="3.33203125" style="2" customWidth="1"/>
    <col min="12556" max="12556" width="11" style="2" bestFit="1" customWidth="1"/>
    <col min="12557" max="12557" width="4.88671875" style="2" customWidth="1"/>
    <col min="12558" max="12558" width="10.5546875" style="2" bestFit="1" customWidth="1"/>
    <col min="12559" max="12559" width="4.6640625" style="2" customWidth="1"/>
    <col min="12560" max="12560" width="8.88671875" style="2"/>
    <col min="12561" max="12561" width="19.109375" style="2" customWidth="1"/>
    <col min="12562" max="12562" width="28" style="2" customWidth="1"/>
    <col min="12563" max="12563" width="8.5546875" style="2" customWidth="1"/>
    <col min="12564" max="12564" width="10.109375" style="2" bestFit="1" customWidth="1"/>
    <col min="12565" max="12800" width="8.88671875" style="2"/>
    <col min="12801" max="12801" width="20.5546875" style="2" customWidth="1"/>
    <col min="12802" max="12802" width="12.33203125" style="2" bestFit="1" customWidth="1"/>
    <col min="12803" max="12803" width="4.33203125" style="2" customWidth="1"/>
    <col min="12804" max="12804" width="12.5546875" style="2" bestFit="1" customWidth="1"/>
    <col min="12805" max="12805" width="2.88671875" style="2" customWidth="1"/>
    <col min="12806" max="12806" width="11" style="2" bestFit="1" customWidth="1"/>
    <col min="12807" max="12807" width="4.33203125" style="2" customWidth="1"/>
    <col min="12808" max="12808" width="8.88671875" style="2"/>
    <col min="12809" max="12809" width="4" style="2" customWidth="1"/>
    <col min="12810" max="12810" width="11" style="2" bestFit="1" customWidth="1"/>
    <col min="12811" max="12811" width="3.33203125" style="2" customWidth="1"/>
    <col min="12812" max="12812" width="11" style="2" bestFit="1" customWidth="1"/>
    <col min="12813" max="12813" width="4.88671875" style="2" customWidth="1"/>
    <col min="12814" max="12814" width="10.5546875" style="2" bestFit="1" customWidth="1"/>
    <col min="12815" max="12815" width="4.6640625" style="2" customWidth="1"/>
    <col min="12816" max="12816" width="8.88671875" style="2"/>
    <col min="12817" max="12817" width="19.109375" style="2" customWidth="1"/>
    <col min="12818" max="12818" width="28" style="2" customWidth="1"/>
    <col min="12819" max="12819" width="8.5546875" style="2" customWidth="1"/>
    <col min="12820" max="12820" width="10.109375" style="2" bestFit="1" customWidth="1"/>
    <col min="12821" max="13056" width="8.88671875" style="2"/>
    <col min="13057" max="13057" width="20.5546875" style="2" customWidth="1"/>
    <col min="13058" max="13058" width="12.33203125" style="2" bestFit="1" customWidth="1"/>
    <col min="13059" max="13059" width="4.33203125" style="2" customWidth="1"/>
    <col min="13060" max="13060" width="12.5546875" style="2" bestFit="1" customWidth="1"/>
    <col min="13061" max="13061" width="2.88671875" style="2" customWidth="1"/>
    <col min="13062" max="13062" width="11" style="2" bestFit="1" customWidth="1"/>
    <col min="13063" max="13063" width="4.33203125" style="2" customWidth="1"/>
    <col min="13064" max="13064" width="8.88671875" style="2"/>
    <col min="13065" max="13065" width="4" style="2" customWidth="1"/>
    <col min="13066" max="13066" width="11" style="2" bestFit="1" customWidth="1"/>
    <col min="13067" max="13067" width="3.33203125" style="2" customWidth="1"/>
    <col min="13068" max="13068" width="11" style="2" bestFit="1" customWidth="1"/>
    <col min="13069" max="13069" width="4.88671875" style="2" customWidth="1"/>
    <col min="13070" max="13070" width="10.5546875" style="2" bestFit="1" customWidth="1"/>
    <col min="13071" max="13071" width="4.6640625" style="2" customWidth="1"/>
    <col min="13072" max="13072" width="8.88671875" style="2"/>
    <col min="13073" max="13073" width="19.109375" style="2" customWidth="1"/>
    <col min="13074" max="13074" width="28" style="2" customWidth="1"/>
    <col min="13075" max="13075" width="8.5546875" style="2" customWidth="1"/>
    <col min="13076" max="13076" width="10.109375" style="2" bestFit="1" customWidth="1"/>
    <col min="13077" max="13312" width="8.88671875" style="2"/>
    <col min="13313" max="13313" width="20.5546875" style="2" customWidth="1"/>
    <col min="13314" max="13314" width="12.33203125" style="2" bestFit="1" customWidth="1"/>
    <col min="13315" max="13315" width="4.33203125" style="2" customWidth="1"/>
    <col min="13316" max="13316" width="12.5546875" style="2" bestFit="1" customWidth="1"/>
    <col min="13317" max="13317" width="2.88671875" style="2" customWidth="1"/>
    <col min="13318" max="13318" width="11" style="2" bestFit="1" customWidth="1"/>
    <col min="13319" max="13319" width="4.33203125" style="2" customWidth="1"/>
    <col min="13320" max="13320" width="8.88671875" style="2"/>
    <col min="13321" max="13321" width="4" style="2" customWidth="1"/>
    <col min="13322" max="13322" width="11" style="2" bestFit="1" customWidth="1"/>
    <col min="13323" max="13323" width="3.33203125" style="2" customWidth="1"/>
    <col min="13324" max="13324" width="11" style="2" bestFit="1" customWidth="1"/>
    <col min="13325" max="13325" width="4.88671875" style="2" customWidth="1"/>
    <col min="13326" max="13326" width="10.5546875" style="2" bestFit="1" customWidth="1"/>
    <col min="13327" max="13327" width="4.6640625" style="2" customWidth="1"/>
    <col min="13328" max="13328" width="8.88671875" style="2"/>
    <col min="13329" max="13329" width="19.109375" style="2" customWidth="1"/>
    <col min="13330" max="13330" width="28" style="2" customWidth="1"/>
    <col min="13331" max="13331" width="8.5546875" style="2" customWidth="1"/>
    <col min="13332" max="13332" width="10.109375" style="2" bestFit="1" customWidth="1"/>
    <col min="13333" max="13568" width="8.88671875" style="2"/>
    <col min="13569" max="13569" width="20.5546875" style="2" customWidth="1"/>
    <col min="13570" max="13570" width="12.33203125" style="2" bestFit="1" customWidth="1"/>
    <col min="13571" max="13571" width="4.33203125" style="2" customWidth="1"/>
    <col min="13572" max="13572" width="12.5546875" style="2" bestFit="1" customWidth="1"/>
    <col min="13573" max="13573" width="2.88671875" style="2" customWidth="1"/>
    <col min="13574" max="13574" width="11" style="2" bestFit="1" customWidth="1"/>
    <col min="13575" max="13575" width="4.33203125" style="2" customWidth="1"/>
    <col min="13576" max="13576" width="8.88671875" style="2"/>
    <col min="13577" max="13577" width="4" style="2" customWidth="1"/>
    <col min="13578" max="13578" width="11" style="2" bestFit="1" customWidth="1"/>
    <col min="13579" max="13579" width="3.33203125" style="2" customWidth="1"/>
    <col min="13580" max="13580" width="11" style="2" bestFit="1" customWidth="1"/>
    <col min="13581" max="13581" width="4.88671875" style="2" customWidth="1"/>
    <col min="13582" max="13582" width="10.5546875" style="2" bestFit="1" customWidth="1"/>
    <col min="13583" max="13583" width="4.6640625" style="2" customWidth="1"/>
    <col min="13584" max="13584" width="8.88671875" style="2"/>
    <col min="13585" max="13585" width="19.109375" style="2" customWidth="1"/>
    <col min="13586" max="13586" width="28" style="2" customWidth="1"/>
    <col min="13587" max="13587" width="8.5546875" style="2" customWidth="1"/>
    <col min="13588" max="13588" width="10.109375" style="2" bestFit="1" customWidth="1"/>
    <col min="13589" max="13824" width="8.88671875" style="2"/>
    <col min="13825" max="13825" width="20.5546875" style="2" customWidth="1"/>
    <col min="13826" max="13826" width="12.33203125" style="2" bestFit="1" customWidth="1"/>
    <col min="13827" max="13827" width="4.33203125" style="2" customWidth="1"/>
    <col min="13828" max="13828" width="12.5546875" style="2" bestFit="1" customWidth="1"/>
    <col min="13829" max="13829" width="2.88671875" style="2" customWidth="1"/>
    <col min="13830" max="13830" width="11" style="2" bestFit="1" customWidth="1"/>
    <col min="13831" max="13831" width="4.33203125" style="2" customWidth="1"/>
    <col min="13832" max="13832" width="8.88671875" style="2"/>
    <col min="13833" max="13833" width="4" style="2" customWidth="1"/>
    <col min="13834" max="13834" width="11" style="2" bestFit="1" customWidth="1"/>
    <col min="13835" max="13835" width="3.33203125" style="2" customWidth="1"/>
    <col min="13836" max="13836" width="11" style="2" bestFit="1" customWidth="1"/>
    <col min="13837" max="13837" width="4.88671875" style="2" customWidth="1"/>
    <col min="13838" max="13838" width="10.5546875" style="2" bestFit="1" customWidth="1"/>
    <col min="13839" max="13839" width="4.6640625" style="2" customWidth="1"/>
    <col min="13840" max="13840" width="8.88671875" style="2"/>
    <col min="13841" max="13841" width="19.109375" style="2" customWidth="1"/>
    <col min="13842" max="13842" width="28" style="2" customWidth="1"/>
    <col min="13843" max="13843" width="8.5546875" style="2" customWidth="1"/>
    <col min="13844" max="13844" width="10.109375" style="2" bestFit="1" customWidth="1"/>
    <col min="13845" max="14080" width="8.88671875" style="2"/>
    <col min="14081" max="14081" width="20.5546875" style="2" customWidth="1"/>
    <col min="14082" max="14082" width="12.33203125" style="2" bestFit="1" customWidth="1"/>
    <col min="14083" max="14083" width="4.33203125" style="2" customWidth="1"/>
    <col min="14084" max="14084" width="12.5546875" style="2" bestFit="1" customWidth="1"/>
    <col min="14085" max="14085" width="2.88671875" style="2" customWidth="1"/>
    <col min="14086" max="14086" width="11" style="2" bestFit="1" customWidth="1"/>
    <col min="14087" max="14087" width="4.33203125" style="2" customWidth="1"/>
    <col min="14088" max="14088" width="8.88671875" style="2"/>
    <col min="14089" max="14089" width="4" style="2" customWidth="1"/>
    <col min="14090" max="14090" width="11" style="2" bestFit="1" customWidth="1"/>
    <col min="14091" max="14091" width="3.33203125" style="2" customWidth="1"/>
    <col min="14092" max="14092" width="11" style="2" bestFit="1" customWidth="1"/>
    <col min="14093" max="14093" width="4.88671875" style="2" customWidth="1"/>
    <col min="14094" max="14094" width="10.5546875" style="2" bestFit="1" customWidth="1"/>
    <col min="14095" max="14095" width="4.6640625" style="2" customWidth="1"/>
    <col min="14096" max="14096" width="8.88671875" style="2"/>
    <col min="14097" max="14097" width="19.109375" style="2" customWidth="1"/>
    <col min="14098" max="14098" width="28" style="2" customWidth="1"/>
    <col min="14099" max="14099" width="8.5546875" style="2" customWidth="1"/>
    <col min="14100" max="14100" width="10.109375" style="2" bestFit="1" customWidth="1"/>
    <col min="14101" max="14336" width="8.88671875" style="2"/>
    <col min="14337" max="14337" width="20.5546875" style="2" customWidth="1"/>
    <col min="14338" max="14338" width="12.33203125" style="2" bestFit="1" customWidth="1"/>
    <col min="14339" max="14339" width="4.33203125" style="2" customWidth="1"/>
    <col min="14340" max="14340" width="12.5546875" style="2" bestFit="1" customWidth="1"/>
    <col min="14341" max="14341" width="2.88671875" style="2" customWidth="1"/>
    <col min="14342" max="14342" width="11" style="2" bestFit="1" customWidth="1"/>
    <col min="14343" max="14343" width="4.33203125" style="2" customWidth="1"/>
    <col min="14344" max="14344" width="8.88671875" style="2"/>
    <col min="14345" max="14345" width="4" style="2" customWidth="1"/>
    <col min="14346" max="14346" width="11" style="2" bestFit="1" customWidth="1"/>
    <col min="14347" max="14347" width="3.33203125" style="2" customWidth="1"/>
    <col min="14348" max="14348" width="11" style="2" bestFit="1" customWidth="1"/>
    <col min="14349" max="14349" width="4.88671875" style="2" customWidth="1"/>
    <col min="14350" max="14350" width="10.5546875" style="2" bestFit="1" customWidth="1"/>
    <col min="14351" max="14351" width="4.6640625" style="2" customWidth="1"/>
    <col min="14352" max="14352" width="8.88671875" style="2"/>
    <col min="14353" max="14353" width="19.109375" style="2" customWidth="1"/>
    <col min="14354" max="14354" width="28" style="2" customWidth="1"/>
    <col min="14355" max="14355" width="8.5546875" style="2" customWidth="1"/>
    <col min="14356" max="14356" width="10.109375" style="2" bestFit="1" customWidth="1"/>
    <col min="14357" max="14592" width="8.88671875" style="2"/>
    <col min="14593" max="14593" width="20.5546875" style="2" customWidth="1"/>
    <col min="14594" max="14594" width="12.33203125" style="2" bestFit="1" customWidth="1"/>
    <col min="14595" max="14595" width="4.33203125" style="2" customWidth="1"/>
    <col min="14596" max="14596" width="12.5546875" style="2" bestFit="1" customWidth="1"/>
    <col min="14597" max="14597" width="2.88671875" style="2" customWidth="1"/>
    <col min="14598" max="14598" width="11" style="2" bestFit="1" customWidth="1"/>
    <col min="14599" max="14599" width="4.33203125" style="2" customWidth="1"/>
    <col min="14600" max="14600" width="8.88671875" style="2"/>
    <col min="14601" max="14601" width="4" style="2" customWidth="1"/>
    <col min="14602" max="14602" width="11" style="2" bestFit="1" customWidth="1"/>
    <col min="14603" max="14603" width="3.33203125" style="2" customWidth="1"/>
    <col min="14604" max="14604" width="11" style="2" bestFit="1" customWidth="1"/>
    <col min="14605" max="14605" width="4.88671875" style="2" customWidth="1"/>
    <col min="14606" max="14606" width="10.5546875" style="2" bestFit="1" customWidth="1"/>
    <col min="14607" max="14607" width="4.6640625" style="2" customWidth="1"/>
    <col min="14608" max="14608" width="8.88671875" style="2"/>
    <col min="14609" max="14609" width="19.109375" style="2" customWidth="1"/>
    <col min="14610" max="14610" width="28" style="2" customWidth="1"/>
    <col min="14611" max="14611" width="8.5546875" style="2" customWidth="1"/>
    <col min="14612" max="14612" width="10.109375" style="2" bestFit="1" customWidth="1"/>
    <col min="14613" max="14848" width="8.88671875" style="2"/>
    <col min="14849" max="14849" width="20.5546875" style="2" customWidth="1"/>
    <col min="14850" max="14850" width="12.33203125" style="2" bestFit="1" customWidth="1"/>
    <col min="14851" max="14851" width="4.33203125" style="2" customWidth="1"/>
    <col min="14852" max="14852" width="12.5546875" style="2" bestFit="1" customWidth="1"/>
    <col min="14853" max="14853" width="2.88671875" style="2" customWidth="1"/>
    <col min="14854" max="14854" width="11" style="2" bestFit="1" customWidth="1"/>
    <col min="14855" max="14855" width="4.33203125" style="2" customWidth="1"/>
    <col min="14856" max="14856" width="8.88671875" style="2"/>
    <col min="14857" max="14857" width="4" style="2" customWidth="1"/>
    <col min="14858" max="14858" width="11" style="2" bestFit="1" customWidth="1"/>
    <col min="14859" max="14859" width="3.33203125" style="2" customWidth="1"/>
    <col min="14860" max="14860" width="11" style="2" bestFit="1" customWidth="1"/>
    <col min="14861" max="14861" width="4.88671875" style="2" customWidth="1"/>
    <col min="14862" max="14862" width="10.5546875" style="2" bestFit="1" customWidth="1"/>
    <col min="14863" max="14863" width="4.6640625" style="2" customWidth="1"/>
    <col min="14864" max="14864" width="8.88671875" style="2"/>
    <col min="14865" max="14865" width="19.109375" style="2" customWidth="1"/>
    <col min="14866" max="14866" width="28" style="2" customWidth="1"/>
    <col min="14867" max="14867" width="8.5546875" style="2" customWidth="1"/>
    <col min="14868" max="14868" width="10.109375" style="2" bestFit="1" customWidth="1"/>
    <col min="14869" max="15104" width="8.88671875" style="2"/>
    <col min="15105" max="15105" width="20.5546875" style="2" customWidth="1"/>
    <col min="15106" max="15106" width="12.33203125" style="2" bestFit="1" customWidth="1"/>
    <col min="15107" max="15107" width="4.33203125" style="2" customWidth="1"/>
    <col min="15108" max="15108" width="12.5546875" style="2" bestFit="1" customWidth="1"/>
    <col min="15109" max="15109" width="2.88671875" style="2" customWidth="1"/>
    <col min="15110" max="15110" width="11" style="2" bestFit="1" customWidth="1"/>
    <col min="15111" max="15111" width="4.33203125" style="2" customWidth="1"/>
    <col min="15112" max="15112" width="8.88671875" style="2"/>
    <col min="15113" max="15113" width="4" style="2" customWidth="1"/>
    <col min="15114" max="15114" width="11" style="2" bestFit="1" customWidth="1"/>
    <col min="15115" max="15115" width="3.33203125" style="2" customWidth="1"/>
    <col min="15116" max="15116" width="11" style="2" bestFit="1" customWidth="1"/>
    <col min="15117" max="15117" width="4.88671875" style="2" customWidth="1"/>
    <col min="15118" max="15118" width="10.5546875" style="2" bestFit="1" customWidth="1"/>
    <col min="15119" max="15119" width="4.6640625" style="2" customWidth="1"/>
    <col min="15120" max="15120" width="8.88671875" style="2"/>
    <col min="15121" max="15121" width="19.109375" style="2" customWidth="1"/>
    <col min="15122" max="15122" width="28" style="2" customWidth="1"/>
    <col min="15123" max="15123" width="8.5546875" style="2" customWidth="1"/>
    <col min="15124" max="15124" width="10.109375" style="2" bestFit="1" customWidth="1"/>
    <col min="15125" max="15360" width="8.88671875" style="2"/>
    <col min="15361" max="15361" width="20.5546875" style="2" customWidth="1"/>
    <col min="15362" max="15362" width="12.33203125" style="2" bestFit="1" customWidth="1"/>
    <col min="15363" max="15363" width="4.33203125" style="2" customWidth="1"/>
    <col min="15364" max="15364" width="12.5546875" style="2" bestFit="1" customWidth="1"/>
    <col min="15365" max="15365" width="2.88671875" style="2" customWidth="1"/>
    <col min="15366" max="15366" width="11" style="2" bestFit="1" customWidth="1"/>
    <col min="15367" max="15367" width="4.33203125" style="2" customWidth="1"/>
    <col min="15368" max="15368" width="8.88671875" style="2"/>
    <col min="15369" max="15369" width="4" style="2" customWidth="1"/>
    <col min="15370" max="15370" width="11" style="2" bestFit="1" customWidth="1"/>
    <col min="15371" max="15371" width="3.33203125" style="2" customWidth="1"/>
    <col min="15372" max="15372" width="11" style="2" bestFit="1" customWidth="1"/>
    <col min="15373" max="15373" width="4.88671875" style="2" customWidth="1"/>
    <col min="15374" max="15374" width="10.5546875" style="2" bestFit="1" customWidth="1"/>
    <col min="15375" max="15375" width="4.6640625" style="2" customWidth="1"/>
    <col min="15376" max="15376" width="8.88671875" style="2"/>
    <col min="15377" max="15377" width="19.109375" style="2" customWidth="1"/>
    <col min="15378" max="15378" width="28" style="2" customWidth="1"/>
    <col min="15379" max="15379" width="8.5546875" style="2" customWidth="1"/>
    <col min="15380" max="15380" width="10.109375" style="2" bestFit="1" customWidth="1"/>
    <col min="15381" max="15616" width="8.88671875" style="2"/>
    <col min="15617" max="15617" width="20.5546875" style="2" customWidth="1"/>
    <col min="15618" max="15618" width="12.33203125" style="2" bestFit="1" customWidth="1"/>
    <col min="15619" max="15619" width="4.33203125" style="2" customWidth="1"/>
    <col min="15620" max="15620" width="12.5546875" style="2" bestFit="1" customWidth="1"/>
    <col min="15621" max="15621" width="2.88671875" style="2" customWidth="1"/>
    <col min="15622" max="15622" width="11" style="2" bestFit="1" customWidth="1"/>
    <col min="15623" max="15623" width="4.33203125" style="2" customWidth="1"/>
    <col min="15624" max="15624" width="8.88671875" style="2"/>
    <col min="15625" max="15625" width="4" style="2" customWidth="1"/>
    <col min="15626" max="15626" width="11" style="2" bestFit="1" customWidth="1"/>
    <col min="15627" max="15627" width="3.33203125" style="2" customWidth="1"/>
    <col min="15628" max="15628" width="11" style="2" bestFit="1" customWidth="1"/>
    <col min="15629" max="15629" width="4.88671875" style="2" customWidth="1"/>
    <col min="15630" max="15630" width="10.5546875" style="2" bestFit="1" customWidth="1"/>
    <col min="15631" max="15631" width="4.6640625" style="2" customWidth="1"/>
    <col min="15632" max="15632" width="8.88671875" style="2"/>
    <col min="15633" max="15633" width="19.109375" style="2" customWidth="1"/>
    <col min="15634" max="15634" width="28" style="2" customWidth="1"/>
    <col min="15635" max="15635" width="8.5546875" style="2" customWidth="1"/>
    <col min="15636" max="15636" width="10.109375" style="2" bestFit="1" customWidth="1"/>
    <col min="15637" max="15872" width="8.88671875" style="2"/>
    <col min="15873" max="15873" width="20.5546875" style="2" customWidth="1"/>
    <col min="15874" max="15874" width="12.33203125" style="2" bestFit="1" customWidth="1"/>
    <col min="15875" max="15875" width="4.33203125" style="2" customWidth="1"/>
    <col min="15876" max="15876" width="12.5546875" style="2" bestFit="1" customWidth="1"/>
    <col min="15877" max="15877" width="2.88671875" style="2" customWidth="1"/>
    <col min="15878" max="15878" width="11" style="2" bestFit="1" customWidth="1"/>
    <col min="15879" max="15879" width="4.33203125" style="2" customWidth="1"/>
    <col min="15880" max="15880" width="8.88671875" style="2"/>
    <col min="15881" max="15881" width="4" style="2" customWidth="1"/>
    <col min="15882" max="15882" width="11" style="2" bestFit="1" customWidth="1"/>
    <col min="15883" max="15883" width="3.33203125" style="2" customWidth="1"/>
    <col min="15884" max="15884" width="11" style="2" bestFit="1" customWidth="1"/>
    <col min="15885" max="15885" width="4.88671875" style="2" customWidth="1"/>
    <col min="15886" max="15886" width="10.5546875" style="2" bestFit="1" customWidth="1"/>
    <col min="15887" max="15887" width="4.6640625" style="2" customWidth="1"/>
    <col min="15888" max="15888" width="8.88671875" style="2"/>
    <col min="15889" max="15889" width="19.109375" style="2" customWidth="1"/>
    <col min="15890" max="15890" width="28" style="2" customWidth="1"/>
    <col min="15891" max="15891" width="8.5546875" style="2" customWidth="1"/>
    <col min="15892" max="15892" width="10.109375" style="2" bestFit="1" customWidth="1"/>
    <col min="15893" max="16128" width="8.88671875" style="2"/>
    <col min="16129" max="16129" width="20.5546875" style="2" customWidth="1"/>
    <col min="16130" max="16130" width="12.33203125" style="2" bestFit="1" customWidth="1"/>
    <col min="16131" max="16131" width="4.33203125" style="2" customWidth="1"/>
    <col min="16132" max="16132" width="12.5546875" style="2" bestFit="1" customWidth="1"/>
    <col min="16133" max="16133" width="2.88671875" style="2" customWidth="1"/>
    <col min="16134" max="16134" width="11" style="2" bestFit="1" customWidth="1"/>
    <col min="16135" max="16135" width="4.33203125" style="2" customWidth="1"/>
    <col min="16136" max="16136" width="8.88671875" style="2"/>
    <col min="16137" max="16137" width="4" style="2" customWidth="1"/>
    <col min="16138" max="16138" width="11" style="2" bestFit="1" customWidth="1"/>
    <col min="16139" max="16139" width="3.33203125" style="2" customWidth="1"/>
    <col min="16140" max="16140" width="11" style="2" bestFit="1" customWidth="1"/>
    <col min="16141" max="16141" width="4.88671875" style="2" customWidth="1"/>
    <col min="16142" max="16142" width="10.5546875" style="2" bestFit="1" customWidth="1"/>
    <col min="16143" max="16143" width="4.6640625" style="2" customWidth="1"/>
    <col min="16144" max="16144" width="8.88671875" style="2"/>
    <col min="16145" max="16145" width="19.109375" style="2" customWidth="1"/>
    <col min="16146" max="16146" width="28" style="2" customWidth="1"/>
    <col min="16147" max="16147" width="8.5546875" style="2" customWidth="1"/>
    <col min="16148" max="16148" width="10.109375" style="2" bestFit="1" customWidth="1"/>
    <col min="16149" max="16384" width="8.88671875" style="2"/>
  </cols>
  <sheetData>
    <row r="1" spans="1:10" ht="16.95" customHeight="1" x14ac:dyDescent="0.3">
      <c r="A1" s="1" t="s">
        <v>17</v>
      </c>
    </row>
    <row r="2" spans="1:10" ht="16.95" customHeight="1" x14ac:dyDescent="0.3">
      <c r="A2" s="1"/>
    </row>
    <row r="3" spans="1:10" ht="16.95" customHeight="1" x14ac:dyDescent="0.3">
      <c r="A3" s="1" t="s">
        <v>18</v>
      </c>
    </row>
    <row r="4" spans="1:10" ht="16.95" customHeight="1" x14ac:dyDescent="0.3">
      <c r="A4" s="3" t="s">
        <v>19</v>
      </c>
    </row>
    <row r="5" spans="1:10" ht="16.95" customHeight="1" x14ac:dyDescent="0.3">
      <c r="A5" s="3" t="s">
        <v>20</v>
      </c>
    </row>
    <row r="6" spans="1:10" ht="16.95" customHeight="1" x14ac:dyDescent="0.3">
      <c r="A6" s="3" t="s">
        <v>21</v>
      </c>
    </row>
    <row r="7" spans="1:10" ht="16.95" customHeight="1" x14ac:dyDescent="0.3">
      <c r="A7" s="1" t="s">
        <v>22</v>
      </c>
    </row>
    <row r="8" spans="1:10" ht="16.95" customHeight="1" x14ac:dyDescent="0.3">
      <c r="A8" s="1"/>
    </row>
    <row r="9" spans="1:10" ht="16.95" customHeight="1" x14ac:dyDescent="0.3">
      <c r="A9" s="1" t="s">
        <v>23</v>
      </c>
    </row>
    <row r="10" spans="1:10" ht="16.95" customHeight="1" x14ac:dyDescent="0.3">
      <c r="A10" s="61" t="s">
        <v>24</v>
      </c>
      <c r="B10" s="62"/>
      <c r="C10" s="62"/>
      <c r="D10" s="62"/>
    </row>
    <row r="11" spans="1:10" ht="16.95" customHeight="1" x14ac:dyDescent="0.3">
      <c r="A11" s="63" t="s">
        <v>115</v>
      </c>
      <c r="B11" s="64"/>
      <c r="C11" s="64"/>
      <c r="D11" s="64"/>
    </row>
    <row r="12" spans="1:10" s="66" customFormat="1" ht="16.95" customHeight="1" x14ac:dyDescent="0.3">
      <c r="A12" s="65" t="s">
        <v>116</v>
      </c>
    </row>
    <row r="13" spans="1:10" s="68" customFormat="1" ht="16.95" customHeight="1" x14ac:dyDescent="0.3">
      <c r="A13" s="67" t="s">
        <v>117</v>
      </c>
    </row>
    <row r="14" spans="1:10" ht="16.95" customHeight="1" x14ac:dyDescent="0.3">
      <c r="A14" s="69" t="s">
        <v>118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6.95" customHeight="1" x14ac:dyDescent="0.3">
      <c r="A15" s="71" t="s">
        <v>119</v>
      </c>
      <c r="B15" s="72"/>
      <c r="C15" s="72"/>
      <c r="D15" s="72"/>
      <c r="E15" s="72"/>
      <c r="F15" s="72"/>
    </row>
    <row r="16" spans="1:10" ht="16.95" customHeight="1" x14ac:dyDescent="0.3">
      <c r="A16" s="73" t="s">
        <v>120</v>
      </c>
      <c r="B16" s="74"/>
    </row>
    <row r="17" spans="1:20" ht="16.95" customHeight="1" x14ac:dyDescent="0.3">
      <c r="A17" s="63" t="s">
        <v>121</v>
      </c>
      <c r="B17" s="64"/>
      <c r="C17" s="64"/>
      <c r="D17" s="64"/>
      <c r="E17" s="64"/>
      <c r="F17" s="64"/>
    </row>
    <row r="18" spans="1:20" ht="16.95" customHeight="1" x14ac:dyDescent="0.3">
      <c r="A18" s="75" t="s">
        <v>122</v>
      </c>
      <c r="B18" s="76"/>
    </row>
    <row r="19" spans="1:20" ht="16.95" customHeight="1" x14ac:dyDescent="0.3">
      <c r="A19" s="77" t="s">
        <v>123</v>
      </c>
      <c r="B19" s="78"/>
      <c r="C19" s="78"/>
    </row>
    <row r="20" spans="1:20" ht="16.95" customHeight="1" x14ac:dyDescent="0.3">
      <c r="A20" s="1"/>
    </row>
    <row r="21" spans="1:20" ht="16.95" customHeight="1" x14ac:dyDescent="0.3">
      <c r="B21" s="111" t="s">
        <v>34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</row>
    <row r="22" spans="1:20" ht="16.95" customHeight="1" x14ac:dyDescent="0.3">
      <c r="B22" s="111" t="s">
        <v>35</v>
      </c>
      <c r="C22" s="114"/>
      <c r="D22" s="114"/>
      <c r="E22" s="114"/>
      <c r="F22" s="115"/>
      <c r="G22" s="4"/>
      <c r="H22" s="5" t="s">
        <v>36</v>
      </c>
      <c r="I22" s="6"/>
      <c r="J22" s="6"/>
      <c r="K22" s="6"/>
      <c r="L22" s="6"/>
      <c r="M22" s="6"/>
      <c r="N22" s="7"/>
      <c r="T22" s="79"/>
    </row>
    <row r="23" spans="1:20" ht="16.95" customHeight="1" x14ac:dyDescent="0.3">
      <c r="B23" s="8" t="s">
        <v>37</v>
      </c>
      <c r="C23" s="9" t="s">
        <v>38</v>
      </c>
      <c r="D23" s="9" t="s">
        <v>39</v>
      </c>
      <c r="E23" s="9" t="s">
        <v>38</v>
      </c>
      <c r="F23" s="9" t="s">
        <v>40</v>
      </c>
      <c r="G23" s="10" t="s">
        <v>41</v>
      </c>
      <c r="H23" s="9" t="s">
        <v>42</v>
      </c>
      <c r="I23" s="9" t="s">
        <v>38</v>
      </c>
      <c r="J23" s="9" t="s">
        <v>43</v>
      </c>
      <c r="K23" s="9" t="s">
        <v>38</v>
      </c>
      <c r="L23" s="9" t="s">
        <v>44</v>
      </c>
      <c r="M23" s="9" t="s">
        <v>38</v>
      </c>
      <c r="N23" s="11" t="s">
        <v>45</v>
      </c>
      <c r="Q23" s="17"/>
      <c r="R23" s="13"/>
      <c r="T23" s="13"/>
    </row>
    <row r="24" spans="1:20" ht="16.95" customHeight="1" x14ac:dyDescent="0.3">
      <c r="B24" s="80"/>
      <c r="C24" s="80"/>
      <c r="D24" s="80"/>
      <c r="E24" s="80"/>
      <c r="F24" s="80">
        <v>200000</v>
      </c>
      <c r="G24" s="81"/>
      <c r="H24" s="80"/>
      <c r="I24" s="80"/>
      <c r="J24" s="80">
        <v>200000</v>
      </c>
      <c r="K24" s="80"/>
      <c r="L24" s="80"/>
      <c r="M24" s="80"/>
      <c r="N24" s="80"/>
      <c r="Q24" s="18"/>
      <c r="T24" s="13"/>
    </row>
    <row r="25" spans="1:20" ht="16.95" customHeight="1" x14ac:dyDescent="0.3">
      <c r="B25" s="82"/>
      <c r="C25" s="82"/>
      <c r="D25" s="82">
        <v>110000</v>
      </c>
      <c r="E25" s="82"/>
      <c r="F25" s="12"/>
      <c r="G25" s="13"/>
      <c r="H25" s="83"/>
      <c r="I25" s="83"/>
      <c r="J25" s="83"/>
      <c r="K25" s="83"/>
      <c r="L25" s="83"/>
      <c r="M25" s="83"/>
      <c r="N25" s="82">
        <v>110000</v>
      </c>
      <c r="Q25" s="18"/>
      <c r="T25" s="19"/>
    </row>
    <row r="26" spans="1:20" ht="16.95" customHeight="1" x14ac:dyDescent="0.3">
      <c r="F26" s="66">
        <v>1000000</v>
      </c>
      <c r="G26" s="66"/>
      <c r="H26" s="66"/>
      <c r="I26" s="66"/>
      <c r="J26" s="66"/>
      <c r="K26" s="66"/>
      <c r="L26" s="66">
        <v>1000000</v>
      </c>
      <c r="Q26" s="18"/>
      <c r="T26" s="19"/>
    </row>
    <row r="27" spans="1:20" ht="16.95" customHeight="1" x14ac:dyDescent="0.3">
      <c r="B27" s="68"/>
      <c r="C27" s="68"/>
      <c r="D27" s="68"/>
      <c r="E27" s="68"/>
      <c r="F27" s="68">
        <f>-50000*0.7+15000-15000</f>
        <v>-35000</v>
      </c>
      <c r="G27" s="68"/>
      <c r="H27" s="68"/>
      <c r="I27" s="68"/>
      <c r="J27" s="68">
        <v>-50000</v>
      </c>
      <c r="K27" s="68"/>
      <c r="L27" s="68"/>
      <c r="M27" s="68"/>
      <c r="N27" s="68">
        <v>15000</v>
      </c>
      <c r="Q27" s="18"/>
      <c r="T27" s="19"/>
    </row>
    <row r="28" spans="1:20" ht="16.95" customHeight="1" x14ac:dyDescent="0.3">
      <c r="B28" s="68"/>
      <c r="C28" s="68"/>
      <c r="D28" s="68"/>
      <c r="E28" s="68"/>
      <c r="F28" s="68">
        <f>-15000+15000</f>
        <v>0</v>
      </c>
      <c r="G28" s="68"/>
      <c r="H28" s="68"/>
      <c r="I28" s="68"/>
      <c r="J28" s="68">
        <f>-(50000*0.12+50000*0.141+6000*0.141)</f>
        <v>-13896</v>
      </c>
      <c r="K28" s="68"/>
      <c r="L28" s="68"/>
      <c r="M28" s="68"/>
      <c r="N28" s="68">
        <f>50000*0.12+50000*1.12*0.141</f>
        <v>13896</v>
      </c>
      <c r="Q28" s="18"/>
      <c r="T28" s="19"/>
    </row>
    <row r="29" spans="1:20" ht="16.95" customHeight="1" x14ac:dyDescent="0.3">
      <c r="B29" s="83"/>
      <c r="C29" s="83"/>
      <c r="D29" s="83"/>
      <c r="E29" s="83"/>
      <c r="F29" s="84">
        <v>-100000</v>
      </c>
      <c r="G29" s="85"/>
      <c r="H29" s="84"/>
      <c r="I29" s="84"/>
      <c r="J29" s="84">
        <v>-20000</v>
      </c>
      <c r="K29" s="84"/>
      <c r="L29" s="84">
        <v>-80000</v>
      </c>
      <c r="M29" s="83"/>
      <c r="N29" s="83"/>
    </row>
    <row r="30" spans="1:20" ht="16.95" customHeight="1" x14ac:dyDescent="0.3">
      <c r="B30" s="86">
        <v>100000</v>
      </c>
      <c r="C30" s="86"/>
      <c r="D30" s="86"/>
      <c r="E30" s="86"/>
      <c r="F30" s="86"/>
      <c r="G30" s="87"/>
      <c r="H30" s="86"/>
      <c r="I30" s="86"/>
      <c r="J30" s="86"/>
      <c r="K30" s="86"/>
      <c r="L30" s="86"/>
      <c r="M30" s="86"/>
      <c r="N30" s="86">
        <v>100000</v>
      </c>
    </row>
    <row r="31" spans="1:20" ht="16.95" customHeight="1" x14ac:dyDescent="0.3">
      <c r="B31" s="88"/>
      <c r="C31" s="88"/>
      <c r="D31" s="89"/>
      <c r="E31" s="82"/>
      <c r="F31" s="90">
        <v>-110000</v>
      </c>
      <c r="G31" s="13"/>
      <c r="H31" s="91"/>
      <c r="I31" s="91"/>
      <c r="J31" s="91"/>
      <c r="K31" s="91"/>
      <c r="L31" s="91"/>
      <c r="M31" s="91"/>
      <c r="N31" s="82">
        <v>-110000</v>
      </c>
    </row>
    <row r="32" spans="1:20" ht="16.95" customHeight="1" x14ac:dyDescent="0.3">
      <c r="B32" s="88"/>
      <c r="C32" s="88"/>
      <c r="D32" s="89">
        <v>-55000</v>
      </c>
      <c r="E32" s="82"/>
      <c r="F32" s="92"/>
      <c r="G32" s="90"/>
      <c r="H32" s="90"/>
      <c r="I32" s="90"/>
      <c r="J32" s="90">
        <v>-55000</v>
      </c>
      <c r="K32" s="13"/>
      <c r="L32" s="13"/>
      <c r="M32" s="91"/>
      <c r="N32" s="83"/>
    </row>
    <row r="33" spans="1:29" ht="16.95" customHeight="1" x14ac:dyDescent="0.3">
      <c r="B33" s="88"/>
      <c r="C33" s="88"/>
      <c r="D33" s="89"/>
      <c r="E33" s="82"/>
      <c r="F33" s="92">
        <v>100000</v>
      </c>
      <c r="G33" s="90"/>
      <c r="H33" s="90"/>
      <c r="I33" s="90"/>
      <c r="J33" s="90">
        <v>100000</v>
      </c>
      <c r="K33" s="13"/>
      <c r="L33" s="13"/>
      <c r="M33" s="91"/>
      <c r="N33" s="83"/>
    </row>
    <row r="34" spans="1:29" ht="16.95" customHeight="1" x14ac:dyDescent="0.3">
      <c r="B34" s="88"/>
      <c r="C34" s="88"/>
      <c r="D34" s="88"/>
      <c r="E34" s="83"/>
      <c r="F34" s="93">
        <v>-100000</v>
      </c>
      <c r="G34" s="94"/>
      <c r="H34" s="94"/>
      <c r="I34" s="94"/>
      <c r="J34" s="94"/>
      <c r="K34" s="94"/>
      <c r="L34" s="94"/>
      <c r="M34" s="94"/>
      <c r="N34" s="95">
        <v>-100000</v>
      </c>
    </row>
    <row r="35" spans="1:29" ht="16.95" customHeight="1" x14ac:dyDescent="0.3">
      <c r="B35" s="96">
        <f>-B30/5</f>
        <v>-20000</v>
      </c>
      <c r="C35" s="96"/>
      <c r="D35" s="96"/>
      <c r="E35" s="97"/>
      <c r="F35" s="98"/>
      <c r="G35" s="99"/>
      <c r="H35" s="99"/>
      <c r="I35" s="99"/>
      <c r="J35" s="99">
        <f>B35</f>
        <v>-20000</v>
      </c>
      <c r="K35" s="13"/>
      <c r="L35" s="13"/>
      <c r="M35" s="13"/>
      <c r="N35" s="12"/>
    </row>
    <row r="36" spans="1:29" ht="16.95" customHeight="1" x14ac:dyDescent="0.3"/>
    <row r="37" spans="1:29" ht="16.95" customHeight="1" x14ac:dyDescent="0.3">
      <c r="A37" s="14" t="s">
        <v>124</v>
      </c>
      <c r="B37" s="117" t="s">
        <v>146</v>
      </c>
    </row>
    <row r="38" spans="1:29" ht="16.95" customHeight="1" x14ac:dyDescent="0.3">
      <c r="A38" s="100">
        <v>1920</v>
      </c>
      <c r="B38" s="101" t="s">
        <v>40</v>
      </c>
      <c r="C38" s="101" t="s">
        <v>125</v>
      </c>
      <c r="D38" s="102">
        <v>-35000</v>
      </c>
    </row>
    <row r="39" spans="1:29" ht="16.95" customHeight="1" x14ac:dyDescent="0.3">
      <c r="A39" s="100">
        <v>5000</v>
      </c>
      <c r="B39" s="101" t="s">
        <v>126</v>
      </c>
      <c r="C39" s="101" t="s">
        <v>127</v>
      </c>
      <c r="D39" s="102">
        <v>50000</v>
      </c>
    </row>
    <row r="40" spans="1:29" ht="16.95" customHeight="1" x14ac:dyDescent="0.3">
      <c r="A40" s="100">
        <v>1920</v>
      </c>
      <c r="B40" s="101" t="s">
        <v>40</v>
      </c>
      <c r="C40" s="101" t="s">
        <v>125</v>
      </c>
      <c r="D40" s="102">
        <v>-15000</v>
      </c>
    </row>
    <row r="41" spans="1:29" ht="16.95" customHeight="1" x14ac:dyDescent="0.3">
      <c r="A41" s="100">
        <v>1950</v>
      </c>
      <c r="B41" s="101" t="s">
        <v>128</v>
      </c>
      <c r="C41" s="101" t="s">
        <v>127</v>
      </c>
      <c r="D41" s="102">
        <v>15000</v>
      </c>
      <c r="Q41" s="18"/>
      <c r="T41" s="19"/>
    </row>
    <row r="42" spans="1:29" ht="16.95" customHeight="1" x14ac:dyDescent="0.3">
      <c r="A42" s="100">
        <v>2600</v>
      </c>
      <c r="B42" s="101" t="s">
        <v>129</v>
      </c>
      <c r="C42" s="101" t="s">
        <v>125</v>
      </c>
      <c r="D42" s="102">
        <v>-15000</v>
      </c>
      <c r="Q42" s="18"/>
      <c r="T42" s="19"/>
    </row>
    <row r="43" spans="1:29" ht="16.95" customHeight="1" x14ac:dyDescent="0.3">
      <c r="A43" s="100">
        <v>5180</v>
      </c>
      <c r="B43" s="101" t="s">
        <v>130</v>
      </c>
      <c r="C43" s="101" t="s">
        <v>127</v>
      </c>
      <c r="D43" s="102">
        <f>50000*0.12</f>
        <v>6000</v>
      </c>
      <c r="Q43" s="18"/>
      <c r="T43" s="19"/>
    </row>
    <row r="44" spans="1:29" ht="16.95" customHeight="1" x14ac:dyDescent="0.3">
      <c r="A44" s="100">
        <v>2940</v>
      </c>
      <c r="B44" s="101" t="s">
        <v>131</v>
      </c>
      <c r="C44" s="101" t="s">
        <v>125</v>
      </c>
      <c r="D44" s="102">
        <f>-D43</f>
        <v>-6000</v>
      </c>
      <c r="Q44" s="18"/>
      <c r="T44" s="19"/>
    </row>
    <row r="45" spans="1:29" ht="16.95" customHeight="1" x14ac:dyDescent="0.3">
      <c r="A45" s="100">
        <v>5400</v>
      </c>
      <c r="B45" s="101" t="s">
        <v>132</v>
      </c>
      <c r="C45" s="101" t="s">
        <v>127</v>
      </c>
      <c r="D45" s="102">
        <f>50000*0.141</f>
        <v>7049.9999999999991</v>
      </c>
      <c r="Q45" s="23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6.95" customHeight="1" x14ac:dyDescent="0.3">
      <c r="A46" s="100">
        <v>2770</v>
      </c>
      <c r="B46" s="101" t="s">
        <v>133</v>
      </c>
      <c r="C46" s="101" t="s">
        <v>125</v>
      </c>
      <c r="D46" s="102">
        <f>-D45</f>
        <v>-7049.9999999999991</v>
      </c>
      <c r="Q46" s="23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6.95" customHeight="1" x14ac:dyDescent="0.3">
      <c r="A47" s="100">
        <v>5182</v>
      </c>
      <c r="B47" s="101" t="s">
        <v>134</v>
      </c>
      <c r="C47" s="101" t="s">
        <v>127</v>
      </c>
      <c r="D47" s="102">
        <f>(50000*0.12)*0.141</f>
        <v>845.99999999999989</v>
      </c>
      <c r="Q47" s="23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6.95" customHeight="1" x14ac:dyDescent="0.3">
      <c r="A48" s="100">
        <v>2780</v>
      </c>
      <c r="B48" s="101" t="s">
        <v>135</v>
      </c>
      <c r="C48" s="101" t="s">
        <v>125</v>
      </c>
      <c r="D48" s="102">
        <f>-D47</f>
        <v>-845.99999999999989</v>
      </c>
      <c r="Q48" s="23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16.95" customHeight="1" x14ac:dyDescent="0.3">
      <c r="Q49" s="23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16.95" customHeight="1" x14ac:dyDescent="0.3">
      <c r="A50" s="14" t="s">
        <v>51</v>
      </c>
      <c r="B50" s="88"/>
      <c r="C50" s="88"/>
      <c r="D50" s="88"/>
      <c r="E50" s="83"/>
      <c r="F50" s="20"/>
      <c r="G50" s="13"/>
      <c r="H50" s="13"/>
      <c r="I50" s="13"/>
      <c r="J50" s="13"/>
      <c r="K50" s="13"/>
      <c r="L50" s="13"/>
      <c r="M50" s="91"/>
      <c r="N50" s="83"/>
    </row>
    <row r="51" spans="1:29" ht="16.95" customHeight="1" x14ac:dyDescent="0.3">
      <c r="A51" s="2" t="s">
        <v>52</v>
      </c>
      <c r="B51" s="88"/>
      <c r="C51" s="88"/>
      <c r="D51" s="88"/>
      <c r="E51" s="83"/>
      <c r="F51" s="20"/>
      <c r="G51" s="13"/>
      <c r="H51" s="13"/>
      <c r="I51" s="13"/>
      <c r="J51" s="13"/>
      <c r="K51" s="13"/>
      <c r="L51" s="13"/>
      <c r="M51" s="91"/>
      <c r="N51" s="83"/>
    </row>
    <row r="52" spans="1:29" ht="16.95" customHeight="1" x14ac:dyDescent="0.3">
      <c r="A52" s="103" t="s">
        <v>53</v>
      </c>
      <c r="B52" s="103">
        <f>-J27-J28</f>
        <v>63896</v>
      </c>
      <c r="C52" s="103"/>
      <c r="D52" s="103">
        <f>D39+D43+D45+D47</f>
        <v>63896</v>
      </c>
      <c r="E52" s="104"/>
      <c r="F52" s="103">
        <f>50000*1.12*1.141</f>
        <v>63896.000000000007</v>
      </c>
      <c r="I52" s="13"/>
      <c r="J52" s="13"/>
      <c r="K52" s="13"/>
      <c r="L52" s="13"/>
      <c r="M52" s="91"/>
      <c r="N52" s="83"/>
    </row>
    <row r="53" spans="1:29" ht="16.95" customHeight="1" x14ac:dyDescent="0.3"/>
    <row r="54" spans="1:29" ht="16.95" customHeight="1" x14ac:dyDescent="0.3">
      <c r="A54" s="2" t="s">
        <v>54</v>
      </c>
      <c r="B54" s="88"/>
      <c r="C54" s="88"/>
      <c r="D54" s="88"/>
      <c r="E54" s="83"/>
      <c r="F54" s="20"/>
      <c r="G54" s="13"/>
      <c r="H54" s="13"/>
    </row>
    <row r="55" spans="1:29" ht="16.95" customHeight="1" x14ac:dyDescent="0.3">
      <c r="A55" s="103" t="s">
        <v>53</v>
      </c>
      <c r="B55" s="103" t="s">
        <v>136</v>
      </c>
      <c r="C55" s="103"/>
      <c r="D55" s="103">
        <f>SUM(J24:J35)</f>
        <v>141104</v>
      </c>
    </row>
    <row r="56" spans="1:29" ht="16.95" customHeight="1" x14ac:dyDescent="0.3"/>
    <row r="57" spans="1:29" ht="16.95" customHeight="1" x14ac:dyDescent="0.3">
      <c r="A57" s="2" t="s">
        <v>55</v>
      </c>
    </row>
    <row r="58" spans="1:29" ht="16.95" customHeight="1" x14ac:dyDescent="0.3">
      <c r="A58" s="103" t="s">
        <v>53</v>
      </c>
      <c r="B58" s="103">
        <f>D55-J29</f>
        <v>161104</v>
      </c>
    </row>
    <row r="59" spans="1:29" ht="16.95" customHeight="1" x14ac:dyDescent="0.3"/>
    <row r="60" spans="1:29" ht="16.95" customHeight="1" x14ac:dyDescent="0.3"/>
    <row r="61" spans="1:29" ht="16.95" customHeight="1" x14ac:dyDescent="0.3">
      <c r="A61" s="2" t="s">
        <v>56</v>
      </c>
    </row>
    <row r="62" spans="1:29" ht="16.95" customHeight="1" x14ac:dyDescent="0.3">
      <c r="A62" s="2" t="s">
        <v>57</v>
      </c>
    </row>
    <row r="63" spans="1:29" ht="16.95" customHeight="1" x14ac:dyDescent="0.3">
      <c r="A63" s="103" t="s">
        <v>53</v>
      </c>
      <c r="B63" s="105">
        <f>(100000-55000)/100000</f>
        <v>0.45</v>
      </c>
    </row>
    <row r="64" spans="1:29" ht="16.95" customHeight="1" x14ac:dyDescent="0.3"/>
    <row r="65" spans="1:6" ht="16.95" customHeight="1" x14ac:dyDescent="0.3">
      <c r="A65" s="106" t="s">
        <v>58</v>
      </c>
      <c r="B65" s="106"/>
      <c r="C65" s="106"/>
    </row>
    <row r="66" spans="1:6" ht="16.95" customHeight="1" x14ac:dyDescent="0.3">
      <c r="A66" s="106" t="s">
        <v>137</v>
      </c>
      <c r="B66" s="106"/>
      <c r="C66" s="106"/>
    </row>
    <row r="67" spans="1:6" ht="16.95" customHeight="1" x14ac:dyDescent="0.3">
      <c r="A67" s="106" t="s">
        <v>138</v>
      </c>
      <c r="B67" s="106"/>
      <c r="C67" s="106"/>
    </row>
    <row r="68" spans="1:6" ht="16.95" customHeight="1" x14ac:dyDescent="0.3">
      <c r="A68" s="107" t="s">
        <v>139</v>
      </c>
      <c r="B68" s="108"/>
      <c r="C68" s="109"/>
    </row>
    <row r="69" spans="1:6" ht="16.95" customHeight="1" x14ac:dyDescent="0.3"/>
    <row r="70" spans="1:6" ht="16.95" customHeight="1" x14ac:dyDescent="0.3">
      <c r="A70" s="2" t="s">
        <v>62</v>
      </c>
    </row>
    <row r="71" spans="1:6" ht="16.95" customHeight="1" x14ac:dyDescent="0.3">
      <c r="A71" s="2" t="s">
        <v>63</v>
      </c>
      <c r="D71" s="14"/>
      <c r="E71" s="14"/>
      <c r="F71" s="14"/>
    </row>
    <row r="72" spans="1:6" ht="16.95" customHeight="1" x14ac:dyDescent="0.3">
      <c r="A72" s="103" t="s">
        <v>53</v>
      </c>
      <c r="B72" s="103">
        <f>0.3*B30</f>
        <v>30000</v>
      </c>
    </row>
    <row r="73" spans="1:6" ht="16.95" customHeight="1" x14ac:dyDescent="0.3"/>
    <row r="74" spans="1:6" ht="16.95" customHeight="1" x14ac:dyDescent="0.3"/>
    <row r="75" spans="1:6" ht="16.95" customHeight="1" x14ac:dyDescent="0.3"/>
    <row r="76" spans="1:6" ht="16.95" customHeight="1" x14ac:dyDescent="0.3"/>
  </sheetData>
  <mergeCells count="2">
    <mergeCell ref="B21:N21"/>
    <mergeCell ref="B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04D04-7818-42B3-BA54-DAD2A1E4F4C3}">
  <dimension ref="A1:I99"/>
  <sheetViews>
    <sheetView topLeftCell="A4" workbookViewId="0">
      <selection activeCell="E44" sqref="E44"/>
    </sheetView>
  </sheetViews>
  <sheetFormatPr defaultColWidth="9.109375" defaultRowHeight="15.6" x14ac:dyDescent="0.3"/>
  <cols>
    <col min="1" max="1" width="54.6640625" style="40" customWidth="1"/>
    <col min="2" max="2" width="15.44140625" style="40" bestFit="1" customWidth="1"/>
    <col min="3" max="3" width="12.44140625" style="40" bestFit="1" customWidth="1"/>
    <col min="4" max="4" width="13.33203125" style="40" customWidth="1"/>
    <col min="5" max="5" width="12.44140625" style="40" bestFit="1" customWidth="1"/>
    <col min="6" max="6" width="12.109375" style="40" customWidth="1"/>
    <col min="7" max="7" width="13.6640625" style="40" customWidth="1"/>
    <col min="8" max="16384" width="9.109375" style="40"/>
  </cols>
  <sheetData>
    <row r="1" spans="1:3" ht="18" x14ac:dyDescent="0.35">
      <c r="A1" s="39" t="s">
        <v>64</v>
      </c>
      <c r="B1" s="2"/>
    </row>
    <row r="2" spans="1:3" x14ac:dyDescent="0.3">
      <c r="A2" s="41" t="s">
        <v>65</v>
      </c>
    </row>
    <row r="4" spans="1:3" x14ac:dyDescent="0.3">
      <c r="A4" s="42" t="s">
        <v>66</v>
      </c>
      <c r="B4" s="43"/>
    </row>
    <row r="5" spans="1:3" x14ac:dyDescent="0.3">
      <c r="A5" s="40" t="s">
        <v>67</v>
      </c>
      <c r="B5" s="40">
        <v>11200000</v>
      </c>
    </row>
    <row r="6" spans="1:3" x14ac:dyDescent="0.3">
      <c r="A6" s="40" t="s">
        <v>68</v>
      </c>
      <c r="B6" s="40">
        <v>8512000</v>
      </c>
    </row>
    <row r="7" spans="1:3" x14ac:dyDescent="0.3">
      <c r="A7" s="43" t="s">
        <v>69</v>
      </c>
      <c r="B7" s="43">
        <f>B5-B6</f>
        <v>2688000</v>
      </c>
    </row>
    <row r="8" spans="1:3" x14ac:dyDescent="0.3">
      <c r="A8" s="40" t="s">
        <v>70</v>
      </c>
      <c r="B8" s="40">
        <v>89600</v>
      </c>
    </row>
    <row r="9" spans="1:3" x14ac:dyDescent="0.3">
      <c r="A9" s="40" t="s">
        <v>71</v>
      </c>
      <c r="B9" s="40">
        <v>224000</v>
      </c>
    </row>
    <row r="10" spans="1:3" x14ac:dyDescent="0.3">
      <c r="A10" s="43" t="s">
        <v>72</v>
      </c>
      <c r="B10" s="43">
        <f>B7+B8-B9</f>
        <v>2553600</v>
      </c>
    </row>
    <row r="11" spans="1:3" x14ac:dyDescent="0.3">
      <c r="A11" s="40" t="s">
        <v>73</v>
      </c>
      <c r="B11" s="40">
        <v>612640</v>
      </c>
    </row>
    <row r="12" spans="1:3" x14ac:dyDescent="0.3">
      <c r="A12" s="43" t="s">
        <v>74</v>
      </c>
      <c r="B12" s="43">
        <f>B10-B11</f>
        <v>1940960</v>
      </c>
    </row>
    <row r="15" spans="1:3" x14ac:dyDescent="0.3">
      <c r="A15" s="42" t="s">
        <v>75</v>
      </c>
      <c r="B15" s="42" t="s">
        <v>76</v>
      </c>
      <c r="C15" s="42" t="s">
        <v>77</v>
      </c>
    </row>
    <row r="16" spans="1:3" x14ac:dyDescent="0.3">
      <c r="A16" s="40" t="s">
        <v>78</v>
      </c>
      <c r="B16" s="40">
        <v>26992000</v>
      </c>
      <c r="C16" s="40">
        <v>27440000</v>
      </c>
    </row>
    <row r="17" spans="1:7" x14ac:dyDescent="0.3">
      <c r="A17" s="40" t="s">
        <v>79</v>
      </c>
      <c r="B17" s="40">
        <v>2150400</v>
      </c>
      <c r="C17" s="40">
        <v>2128000</v>
      </c>
    </row>
    <row r="18" spans="1:7" x14ac:dyDescent="0.3">
      <c r="A18" s="43" t="s">
        <v>80</v>
      </c>
      <c r="B18" s="43">
        <f>SUM(B16:B17)</f>
        <v>29142400</v>
      </c>
      <c r="C18" s="43">
        <f>SUM(C16:C17)</f>
        <v>29568000</v>
      </c>
    </row>
    <row r="20" spans="1:7" x14ac:dyDescent="0.3">
      <c r="A20" s="40" t="s">
        <v>81</v>
      </c>
      <c r="B20" s="40">
        <v>14448000</v>
      </c>
      <c r="C20" s="40">
        <v>12507040</v>
      </c>
    </row>
    <row r="21" spans="1:7" x14ac:dyDescent="0.3">
      <c r="A21" s="40" t="s">
        <v>82</v>
      </c>
      <c r="B21" s="40">
        <v>10864000</v>
      </c>
      <c r="C21" s="40">
        <v>11760160</v>
      </c>
    </row>
    <row r="22" spans="1:7" x14ac:dyDescent="0.3">
      <c r="A22" s="40" t="s">
        <v>83</v>
      </c>
      <c r="B22" s="40">
        <v>3830400</v>
      </c>
      <c r="C22" s="40">
        <v>5300800</v>
      </c>
      <c r="G22" s="44"/>
    </row>
    <row r="23" spans="1:7" x14ac:dyDescent="0.3">
      <c r="A23" s="43" t="s">
        <v>84</v>
      </c>
      <c r="B23" s="43">
        <f>SUM(B20:B22)</f>
        <v>29142400</v>
      </c>
      <c r="C23" s="43">
        <f>SUM(C20:C22)</f>
        <v>29568000</v>
      </c>
      <c r="G23" s="45"/>
    </row>
    <row r="25" spans="1:7" x14ac:dyDescent="0.3">
      <c r="G25" s="45"/>
    </row>
    <row r="26" spans="1:7" x14ac:dyDescent="0.3">
      <c r="A26" s="42" t="s">
        <v>85</v>
      </c>
      <c r="B26" s="42" t="s">
        <v>76</v>
      </c>
      <c r="C26" s="42" t="s">
        <v>77</v>
      </c>
    </row>
    <row r="27" spans="1:7" x14ac:dyDescent="0.3">
      <c r="A27" s="40" t="s">
        <v>86</v>
      </c>
      <c r="B27" s="40">
        <v>537600</v>
      </c>
      <c r="C27" s="40">
        <v>560000</v>
      </c>
    </row>
    <row r="28" spans="1:7" x14ac:dyDescent="0.3">
      <c r="A28" s="40" t="s">
        <v>87</v>
      </c>
      <c r="B28" s="40">
        <v>1478400</v>
      </c>
      <c r="C28" s="40">
        <v>1456000</v>
      </c>
    </row>
    <row r="29" spans="1:7" x14ac:dyDescent="0.3">
      <c r="A29" s="40" t="s">
        <v>88</v>
      </c>
      <c r="B29" s="40">
        <v>1036000</v>
      </c>
      <c r="C29" s="40">
        <v>1008000</v>
      </c>
    </row>
    <row r="30" spans="1:7" x14ac:dyDescent="0.3">
      <c r="A30" s="40" t="s">
        <v>89</v>
      </c>
      <c r="B30" s="40">
        <v>5600000</v>
      </c>
    </row>
    <row r="31" spans="1:7" x14ac:dyDescent="0.3">
      <c r="A31" s="40" t="s">
        <v>90</v>
      </c>
      <c r="B31" s="40">
        <v>1120000</v>
      </c>
    </row>
    <row r="32" spans="1:7" x14ac:dyDescent="0.3">
      <c r="A32" s="40" t="s">
        <v>91</v>
      </c>
      <c r="B32" s="40">
        <v>40000</v>
      </c>
    </row>
    <row r="34" spans="1:3" x14ac:dyDescent="0.3">
      <c r="A34" s="46" t="s">
        <v>92</v>
      </c>
    </row>
    <row r="35" spans="1:3" ht="16.2" thickBot="1" x14ac:dyDescent="0.35">
      <c r="A35" s="47" t="s">
        <v>93</v>
      </c>
    </row>
    <row r="36" spans="1:3" x14ac:dyDescent="0.3">
      <c r="A36" s="47"/>
      <c r="B36" s="48" t="s">
        <v>94</v>
      </c>
      <c r="C36" s="49"/>
    </row>
    <row r="37" spans="1:3" ht="16.2" thickBot="1" x14ac:dyDescent="0.35">
      <c r="A37" s="47"/>
      <c r="B37" s="50" t="s">
        <v>95</v>
      </c>
      <c r="C37" s="51"/>
    </row>
    <row r="38" spans="1:3" x14ac:dyDescent="0.3">
      <c r="C38" s="52"/>
    </row>
    <row r="39" spans="1:3" ht="16.2" thickBot="1" x14ac:dyDescent="0.35">
      <c r="A39" s="47" t="s">
        <v>96</v>
      </c>
      <c r="C39" s="52"/>
    </row>
    <row r="40" spans="1:3" x14ac:dyDescent="0.3">
      <c r="B40" s="48" t="s">
        <v>94</v>
      </c>
      <c r="C40" s="49"/>
    </row>
    <row r="41" spans="1:3" ht="16.2" thickBot="1" x14ac:dyDescent="0.35">
      <c r="B41" s="50" t="s">
        <v>95</v>
      </c>
      <c r="C41" s="51"/>
    </row>
    <row r="42" spans="1:3" x14ac:dyDescent="0.3">
      <c r="C42" s="52"/>
    </row>
    <row r="43" spans="1:3" ht="16.2" thickBot="1" x14ac:dyDescent="0.35">
      <c r="A43" s="47" t="s">
        <v>97</v>
      </c>
      <c r="C43" s="52"/>
    </row>
    <row r="44" spans="1:3" x14ac:dyDescent="0.3">
      <c r="B44" s="48" t="s">
        <v>94</v>
      </c>
      <c r="C44" s="49"/>
    </row>
    <row r="45" spans="1:3" ht="16.2" thickBot="1" x14ac:dyDescent="0.35">
      <c r="B45" s="50" t="s">
        <v>95</v>
      </c>
      <c r="C45" s="51"/>
    </row>
    <row r="47" spans="1:3" ht="16.2" thickBot="1" x14ac:dyDescent="0.35">
      <c r="A47" s="47" t="s">
        <v>98</v>
      </c>
    </row>
    <row r="48" spans="1:3" x14ac:dyDescent="0.3">
      <c r="B48" s="48" t="s">
        <v>94</v>
      </c>
      <c r="C48" s="49"/>
    </row>
    <row r="49" spans="1:3" ht="16.2" thickBot="1" x14ac:dyDescent="0.35">
      <c r="B49" s="50" t="s">
        <v>95</v>
      </c>
      <c r="C49" s="51"/>
    </row>
    <row r="51" spans="1:3" ht="16.2" thickBot="1" x14ac:dyDescent="0.35">
      <c r="A51" s="47" t="s">
        <v>99</v>
      </c>
    </row>
    <row r="52" spans="1:3" x14ac:dyDescent="0.3">
      <c r="B52" s="48" t="s">
        <v>94</v>
      </c>
      <c r="C52" s="49"/>
    </row>
    <row r="53" spans="1:3" ht="16.2" thickBot="1" x14ac:dyDescent="0.35">
      <c r="B53" s="50" t="s">
        <v>95</v>
      </c>
      <c r="C53" s="51"/>
    </row>
    <row r="55" spans="1:3" ht="16.2" thickBot="1" x14ac:dyDescent="0.35">
      <c r="A55" s="47" t="s">
        <v>100</v>
      </c>
    </row>
    <row r="56" spans="1:3" x14ac:dyDescent="0.3">
      <c r="B56" s="48" t="s">
        <v>94</v>
      </c>
      <c r="C56" s="49"/>
    </row>
    <row r="57" spans="1:3" ht="16.2" thickBot="1" x14ac:dyDescent="0.35">
      <c r="B57" s="50" t="s">
        <v>95</v>
      </c>
      <c r="C57" s="51"/>
    </row>
    <row r="59" spans="1:3" ht="16.2" thickBot="1" x14ac:dyDescent="0.35">
      <c r="A59" s="40" t="s">
        <v>101</v>
      </c>
    </row>
    <row r="60" spans="1:3" ht="16.2" thickBot="1" x14ac:dyDescent="0.35">
      <c r="B60" s="53"/>
    </row>
    <row r="62" spans="1:3" ht="16.2" thickBot="1" x14ac:dyDescent="0.35">
      <c r="A62" s="40" t="s">
        <v>102</v>
      </c>
    </row>
    <row r="63" spans="1:3" ht="16.2" thickBot="1" x14ac:dyDescent="0.35">
      <c r="B63" s="53"/>
    </row>
    <row r="64" spans="1:3" x14ac:dyDescent="0.3">
      <c r="B64" s="54"/>
    </row>
    <row r="65" spans="1:4" ht="16.2" thickBot="1" x14ac:dyDescent="0.35">
      <c r="A65" s="55" t="s">
        <v>103</v>
      </c>
    </row>
    <row r="66" spans="1:4" x14ac:dyDescent="0.3">
      <c r="B66" s="48" t="s">
        <v>94</v>
      </c>
      <c r="C66" s="49"/>
    </row>
    <row r="67" spans="1:4" ht="16.2" thickBot="1" x14ac:dyDescent="0.35">
      <c r="B67" s="50" t="s">
        <v>95</v>
      </c>
      <c r="C67" s="51"/>
    </row>
    <row r="69" spans="1:4" ht="16.2" thickBot="1" x14ac:dyDescent="0.35">
      <c r="A69" s="40" t="s">
        <v>104</v>
      </c>
    </row>
    <row r="70" spans="1:4" ht="16.2" thickBot="1" x14ac:dyDescent="0.35">
      <c r="B70" s="56"/>
    </row>
    <row r="72" spans="1:4" ht="46.5" customHeight="1" thickBot="1" x14ac:dyDescent="0.35">
      <c r="A72" s="116" t="s">
        <v>105</v>
      </c>
      <c r="B72" s="116"/>
      <c r="C72" s="116"/>
      <c r="D72" s="116"/>
    </row>
    <row r="73" spans="1:4" ht="16.2" thickBot="1" x14ac:dyDescent="0.35">
      <c r="A73" s="40" t="s">
        <v>106</v>
      </c>
      <c r="B73" s="53"/>
    </row>
    <row r="74" spans="1:4" ht="16.2" thickBot="1" x14ac:dyDescent="0.35">
      <c r="B74" s="57"/>
    </row>
    <row r="75" spans="1:4" ht="16.2" thickBot="1" x14ac:dyDescent="0.35">
      <c r="A75" s="40" t="s">
        <v>107</v>
      </c>
      <c r="B75" s="53"/>
    </row>
    <row r="76" spans="1:4" ht="16.2" thickBot="1" x14ac:dyDescent="0.35">
      <c r="B76" s="57"/>
    </row>
    <row r="77" spans="1:4" ht="16.2" thickBot="1" x14ac:dyDescent="0.35">
      <c r="A77" s="40" t="s">
        <v>108</v>
      </c>
      <c r="B77" s="56"/>
    </row>
    <row r="78" spans="1:4" x14ac:dyDescent="0.3">
      <c r="B78" s="57"/>
    </row>
    <row r="79" spans="1:4" ht="16.2" thickBot="1" x14ac:dyDescent="0.35">
      <c r="A79" s="40" t="s">
        <v>109</v>
      </c>
      <c r="B79" s="57"/>
    </row>
    <row r="80" spans="1:4" ht="16.2" thickBot="1" x14ac:dyDescent="0.35">
      <c r="B80" s="58"/>
    </row>
    <row r="81" spans="1:9" x14ac:dyDescent="0.3">
      <c r="B81" s="57"/>
    </row>
    <row r="82" spans="1:9" x14ac:dyDescent="0.3">
      <c r="A82" s="40" t="s">
        <v>110</v>
      </c>
      <c r="B82" s="57"/>
    </row>
    <row r="83" spans="1:9" x14ac:dyDescent="0.3">
      <c r="B83" s="57"/>
    </row>
    <row r="84" spans="1:9" x14ac:dyDescent="0.3">
      <c r="B84" s="59"/>
      <c r="C84" s="59"/>
    </row>
    <row r="85" spans="1:9" x14ac:dyDescent="0.3">
      <c r="B85" s="57"/>
    </row>
    <row r="86" spans="1:9" ht="16.2" thickBot="1" x14ac:dyDescent="0.35">
      <c r="B86" s="57"/>
    </row>
    <row r="87" spans="1:9" ht="16.2" thickBot="1" x14ac:dyDescent="0.35">
      <c r="A87" s="40" t="s">
        <v>111</v>
      </c>
      <c r="B87" s="56"/>
    </row>
    <row r="88" spans="1:9" ht="16.2" thickBot="1" x14ac:dyDescent="0.35">
      <c r="A88" s="40" t="s">
        <v>112</v>
      </c>
      <c r="B88" s="56"/>
    </row>
    <row r="89" spans="1:9" x14ac:dyDescent="0.3">
      <c r="B89" s="57"/>
    </row>
    <row r="90" spans="1:9" ht="16.2" thickBot="1" x14ac:dyDescent="0.35">
      <c r="A90" s="40" t="s">
        <v>113</v>
      </c>
      <c r="B90" s="57"/>
    </row>
    <row r="91" spans="1:9" ht="16.2" thickBot="1" x14ac:dyDescent="0.35">
      <c r="B91" s="56"/>
    </row>
    <row r="92" spans="1:9" x14ac:dyDescent="0.3">
      <c r="B92" s="57"/>
    </row>
    <row r="93" spans="1:9" ht="16.2" thickBot="1" x14ac:dyDescent="0.35">
      <c r="A93" s="40" t="s">
        <v>114</v>
      </c>
    </row>
    <row r="94" spans="1:9" ht="16.2" thickBot="1" x14ac:dyDescent="0.35">
      <c r="B94" s="58"/>
    </row>
    <row r="95" spans="1:9" x14ac:dyDescent="0.3">
      <c r="I95" s="60"/>
    </row>
    <row r="96" spans="1:9" x14ac:dyDescent="0.3">
      <c r="I96" s="60"/>
    </row>
    <row r="99" spans="9:9" x14ac:dyDescent="0.3">
      <c r="I99" s="60"/>
    </row>
  </sheetData>
  <mergeCells count="1">
    <mergeCell ref="A72:D7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B63F-04C0-449E-BA00-17E6D1EAD46D}">
  <dimension ref="A1:I99"/>
  <sheetViews>
    <sheetView workbookViewId="0"/>
  </sheetViews>
  <sheetFormatPr defaultColWidth="9.109375" defaultRowHeight="15.6" x14ac:dyDescent="0.3"/>
  <cols>
    <col min="1" max="1" width="54.6640625" style="40" customWidth="1"/>
    <col min="2" max="2" width="15.44140625" style="40" bestFit="1" customWidth="1"/>
    <col min="3" max="3" width="12.44140625" style="40" bestFit="1" customWidth="1"/>
    <col min="4" max="4" width="13.33203125" style="40" customWidth="1"/>
    <col min="5" max="5" width="12.44140625" style="40" bestFit="1" customWidth="1"/>
    <col min="6" max="6" width="12.109375" style="40" customWidth="1"/>
    <col min="7" max="7" width="13.6640625" style="40" customWidth="1"/>
    <col min="8" max="16384" width="9.109375" style="40"/>
  </cols>
  <sheetData>
    <row r="1" spans="1:3" x14ac:dyDescent="0.3">
      <c r="A1" s="110" t="s">
        <v>64</v>
      </c>
      <c r="B1" s="2"/>
    </row>
    <row r="2" spans="1:3" x14ac:dyDescent="0.3">
      <c r="A2" s="41" t="s">
        <v>65</v>
      </c>
    </row>
    <row r="4" spans="1:3" x14ac:dyDescent="0.3">
      <c r="A4" s="42" t="s">
        <v>66</v>
      </c>
      <c r="B4" s="43"/>
    </row>
    <row r="5" spans="1:3" x14ac:dyDescent="0.3">
      <c r="A5" s="40" t="s">
        <v>67</v>
      </c>
      <c r="B5" s="40">
        <v>11200000</v>
      </c>
    </row>
    <row r="6" spans="1:3" x14ac:dyDescent="0.3">
      <c r="A6" s="40" t="s">
        <v>68</v>
      </c>
      <c r="B6" s="40">
        <v>8512000</v>
      </c>
    </row>
    <row r="7" spans="1:3" x14ac:dyDescent="0.3">
      <c r="A7" s="43" t="s">
        <v>69</v>
      </c>
      <c r="B7" s="43">
        <f>B5-B6</f>
        <v>2688000</v>
      </c>
    </row>
    <row r="8" spans="1:3" x14ac:dyDescent="0.3">
      <c r="A8" s="40" t="s">
        <v>70</v>
      </c>
      <c r="B8" s="40">
        <v>89600</v>
      </c>
    </row>
    <row r="9" spans="1:3" x14ac:dyDescent="0.3">
      <c r="A9" s="40" t="s">
        <v>71</v>
      </c>
      <c r="B9" s="40">
        <v>224000</v>
      </c>
    </row>
    <row r="10" spans="1:3" x14ac:dyDescent="0.3">
      <c r="A10" s="43" t="s">
        <v>72</v>
      </c>
      <c r="B10" s="43">
        <f>B7+B8-B9</f>
        <v>2553600</v>
      </c>
    </row>
    <row r="11" spans="1:3" x14ac:dyDescent="0.3">
      <c r="A11" s="40" t="s">
        <v>73</v>
      </c>
      <c r="B11" s="40">
        <v>612640</v>
      </c>
    </row>
    <row r="12" spans="1:3" x14ac:dyDescent="0.3">
      <c r="A12" s="43" t="s">
        <v>74</v>
      </c>
      <c r="B12" s="43">
        <f>B10-B11</f>
        <v>1940960</v>
      </c>
    </row>
    <row r="15" spans="1:3" x14ac:dyDescent="0.3">
      <c r="A15" s="42" t="s">
        <v>75</v>
      </c>
      <c r="B15" s="42" t="s">
        <v>76</v>
      </c>
      <c r="C15" s="42" t="s">
        <v>77</v>
      </c>
    </row>
    <row r="16" spans="1:3" x14ac:dyDescent="0.3">
      <c r="A16" s="40" t="s">
        <v>78</v>
      </c>
      <c r="B16" s="40">
        <v>26992000</v>
      </c>
      <c r="C16" s="40">
        <v>27440000</v>
      </c>
    </row>
    <row r="17" spans="1:7" x14ac:dyDescent="0.3">
      <c r="A17" s="40" t="s">
        <v>79</v>
      </c>
      <c r="B17" s="40">
        <v>2150400</v>
      </c>
      <c r="C17" s="40">
        <v>2128000</v>
      </c>
    </row>
    <row r="18" spans="1:7" x14ac:dyDescent="0.3">
      <c r="A18" s="43" t="s">
        <v>80</v>
      </c>
      <c r="B18" s="43">
        <f>SUM(B16:B17)</f>
        <v>29142400</v>
      </c>
      <c r="C18" s="43">
        <f>SUM(C16:C17)</f>
        <v>29568000</v>
      </c>
    </row>
    <row r="20" spans="1:7" x14ac:dyDescent="0.3">
      <c r="A20" s="40" t="s">
        <v>81</v>
      </c>
      <c r="B20" s="40">
        <v>14448000</v>
      </c>
      <c r="C20" s="40">
        <v>12507040</v>
      </c>
    </row>
    <row r="21" spans="1:7" x14ac:dyDescent="0.3">
      <c r="A21" s="40" t="s">
        <v>82</v>
      </c>
      <c r="B21" s="40">
        <v>10864000</v>
      </c>
      <c r="C21" s="40">
        <v>11760160</v>
      </c>
    </row>
    <row r="22" spans="1:7" x14ac:dyDescent="0.3">
      <c r="A22" s="40" t="s">
        <v>83</v>
      </c>
      <c r="B22" s="40">
        <v>3830400</v>
      </c>
      <c r="C22" s="40">
        <v>5300800</v>
      </c>
      <c r="G22" s="44"/>
    </row>
    <row r="23" spans="1:7" x14ac:dyDescent="0.3">
      <c r="A23" s="43" t="s">
        <v>84</v>
      </c>
      <c r="B23" s="43">
        <f>SUM(B20:B22)</f>
        <v>29142400</v>
      </c>
      <c r="C23" s="43">
        <f>SUM(C20:C22)</f>
        <v>29568000</v>
      </c>
      <c r="G23" s="45"/>
    </row>
    <row r="25" spans="1:7" x14ac:dyDescent="0.3">
      <c r="G25" s="45"/>
    </row>
    <row r="26" spans="1:7" x14ac:dyDescent="0.3">
      <c r="A26" s="42" t="s">
        <v>85</v>
      </c>
      <c r="B26" s="42" t="s">
        <v>76</v>
      </c>
      <c r="C26" s="42" t="s">
        <v>77</v>
      </c>
    </row>
    <row r="27" spans="1:7" x14ac:dyDescent="0.3">
      <c r="A27" s="40" t="s">
        <v>86</v>
      </c>
      <c r="B27" s="40">
        <v>537600</v>
      </c>
      <c r="C27" s="40">
        <v>560000</v>
      </c>
    </row>
    <row r="28" spans="1:7" x14ac:dyDescent="0.3">
      <c r="A28" s="40" t="s">
        <v>87</v>
      </c>
      <c r="B28" s="40">
        <v>1478400</v>
      </c>
      <c r="C28" s="40">
        <v>1456000</v>
      </c>
    </row>
    <row r="29" spans="1:7" x14ac:dyDescent="0.3">
      <c r="A29" s="40" t="s">
        <v>88</v>
      </c>
      <c r="B29" s="40">
        <v>1036000</v>
      </c>
      <c r="C29" s="40">
        <v>1008000</v>
      </c>
    </row>
    <row r="30" spans="1:7" x14ac:dyDescent="0.3">
      <c r="A30" s="40" t="s">
        <v>89</v>
      </c>
      <c r="B30" s="40">
        <v>5600000</v>
      </c>
    </row>
    <row r="31" spans="1:7" x14ac:dyDescent="0.3">
      <c r="A31" s="40" t="s">
        <v>90</v>
      </c>
      <c r="B31" s="40">
        <v>1120000</v>
      </c>
    </row>
    <row r="32" spans="1:7" x14ac:dyDescent="0.3">
      <c r="A32" s="40" t="s">
        <v>91</v>
      </c>
      <c r="B32" s="40">
        <v>40000</v>
      </c>
    </row>
    <row r="34" spans="1:3" x14ac:dyDescent="0.3">
      <c r="A34" s="46" t="s">
        <v>92</v>
      </c>
    </row>
    <row r="35" spans="1:3" ht="16.2" thickBot="1" x14ac:dyDescent="0.35">
      <c r="A35" s="47" t="s">
        <v>93</v>
      </c>
    </row>
    <row r="36" spans="1:3" x14ac:dyDescent="0.3">
      <c r="A36" s="47"/>
      <c r="B36" s="48" t="s">
        <v>94</v>
      </c>
      <c r="C36" s="49" t="s">
        <v>140</v>
      </c>
    </row>
    <row r="37" spans="1:3" ht="16.2" thickBot="1" x14ac:dyDescent="0.35">
      <c r="A37" s="47"/>
      <c r="B37" s="50" t="s">
        <v>95</v>
      </c>
      <c r="C37" s="51"/>
    </row>
    <row r="38" spans="1:3" x14ac:dyDescent="0.3">
      <c r="C38" s="52"/>
    </row>
    <row r="39" spans="1:3" ht="16.2" thickBot="1" x14ac:dyDescent="0.35">
      <c r="A39" s="47" t="s">
        <v>96</v>
      </c>
      <c r="C39" s="52"/>
    </row>
    <row r="40" spans="1:3" x14ac:dyDescent="0.3">
      <c r="B40" s="48" t="s">
        <v>94</v>
      </c>
      <c r="C40" s="49"/>
    </row>
    <row r="41" spans="1:3" ht="16.2" thickBot="1" x14ac:dyDescent="0.35">
      <c r="B41" s="50" t="s">
        <v>95</v>
      </c>
      <c r="C41" s="51" t="s">
        <v>140</v>
      </c>
    </row>
    <row r="42" spans="1:3" x14ac:dyDescent="0.3">
      <c r="C42" s="52"/>
    </row>
    <row r="43" spans="1:3" ht="16.2" thickBot="1" x14ac:dyDescent="0.35">
      <c r="A43" s="47" t="s">
        <v>97</v>
      </c>
      <c r="C43" s="52"/>
    </row>
    <row r="44" spans="1:3" x14ac:dyDescent="0.3">
      <c r="B44" s="48" t="s">
        <v>94</v>
      </c>
      <c r="C44" s="49" t="s">
        <v>140</v>
      </c>
    </row>
    <row r="45" spans="1:3" ht="16.2" thickBot="1" x14ac:dyDescent="0.35">
      <c r="B45" s="50" t="s">
        <v>95</v>
      </c>
      <c r="C45" s="51"/>
    </row>
    <row r="47" spans="1:3" ht="16.2" thickBot="1" x14ac:dyDescent="0.35">
      <c r="A47" s="47" t="s">
        <v>98</v>
      </c>
    </row>
    <row r="48" spans="1:3" x14ac:dyDescent="0.3">
      <c r="B48" s="48" t="s">
        <v>94</v>
      </c>
      <c r="C48" s="49" t="s">
        <v>140</v>
      </c>
    </row>
    <row r="49" spans="1:3" ht="16.2" thickBot="1" x14ac:dyDescent="0.35">
      <c r="B49" s="50" t="s">
        <v>95</v>
      </c>
      <c r="C49" s="51"/>
    </row>
    <row r="51" spans="1:3" ht="16.2" thickBot="1" x14ac:dyDescent="0.35">
      <c r="A51" s="47" t="s">
        <v>99</v>
      </c>
    </row>
    <row r="52" spans="1:3" x14ac:dyDescent="0.3">
      <c r="B52" s="48" t="s">
        <v>94</v>
      </c>
      <c r="C52" s="49"/>
    </row>
    <row r="53" spans="1:3" ht="16.2" thickBot="1" x14ac:dyDescent="0.35">
      <c r="B53" s="50" t="s">
        <v>95</v>
      </c>
      <c r="C53" s="51" t="s">
        <v>140</v>
      </c>
    </row>
    <row r="55" spans="1:3" ht="16.2" thickBot="1" x14ac:dyDescent="0.35">
      <c r="A55" s="47" t="s">
        <v>100</v>
      </c>
    </row>
    <row r="56" spans="1:3" x14ac:dyDescent="0.3">
      <c r="B56" s="48" t="s">
        <v>94</v>
      </c>
      <c r="C56" s="49"/>
    </row>
    <row r="57" spans="1:3" ht="16.2" thickBot="1" x14ac:dyDescent="0.35">
      <c r="B57" s="50" t="s">
        <v>95</v>
      </c>
      <c r="C57" s="51" t="s">
        <v>140</v>
      </c>
    </row>
    <row r="59" spans="1:3" ht="16.2" thickBot="1" x14ac:dyDescent="0.35">
      <c r="A59" s="40" t="s">
        <v>101</v>
      </c>
    </row>
    <row r="60" spans="1:3" ht="16.2" thickBot="1" x14ac:dyDescent="0.35">
      <c r="B60" s="53">
        <f>B17/B22</f>
        <v>0.56140350877192979</v>
      </c>
    </row>
    <row r="62" spans="1:3" ht="16.2" thickBot="1" x14ac:dyDescent="0.35">
      <c r="A62" s="40" t="s">
        <v>102</v>
      </c>
    </row>
    <row r="63" spans="1:3" ht="16.2" thickBot="1" x14ac:dyDescent="0.35">
      <c r="B63" s="53">
        <f>(B17-B27)/B22</f>
        <v>0.42105263157894735</v>
      </c>
    </row>
    <row r="64" spans="1:3" x14ac:dyDescent="0.3">
      <c r="B64" s="54"/>
    </row>
    <row r="65" spans="1:4" ht="16.2" thickBot="1" x14ac:dyDescent="0.35">
      <c r="A65" s="55" t="s">
        <v>103</v>
      </c>
    </row>
    <row r="66" spans="1:4" x14ac:dyDescent="0.3">
      <c r="B66" s="48" t="s">
        <v>94</v>
      </c>
      <c r="C66" s="49" t="s">
        <v>140</v>
      </c>
    </row>
    <row r="67" spans="1:4" ht="16.2" thickBot="1" x14ac:dyDescent="0.35">
      <c r="B67" s="50" t="s">
        <v>95</v>
      </c>
      <c r="C67" s="51"/>
    </row>
    <row r="69" spans="1:4" ht="16.2" thickBot="1" x14ac:dyDescent="0.35">
      <c r="A69" s="40" t="s">
        <v>104</v>
      </c>
    </row>
    <row r="70" spans="1:4" ht="16.2" thickBot="1" x14ac:dyDescent="0.35">
      <c r="B70" s="56">
        <f>(B10+B9)/((B18+C18)/2)</f>
        <v>9.462037390309043E-2</v>
      </c>
    </row>
    <row r="72" spans="1:4" ht="46.5" customHeight="1" thickBot="1" x14ac:dyDescent="0.35">
      <c r="A72" s="116" t="s">
        <v>105</v>
      </c>
      <c r="B72" s="116"/>
      <c r="C72" s="116"/>
      <c r="D72" s="116"/>
    </row>
    <row r="73" spans="1:4" ht="16.2" thickBot="1" x14ac:dyDescent="0.35">
      <c r="A73" s="40" t="s">
        <v>106</v>
      </c>
      <c r="B73" s="53">
        <f>(B10+B9)/B5</f>
        <v>0.248</v>
      </c>
    </row>
    <row r="74" spans="1:4" ht="16.2" thickBot="1" x14ac:dyDescent="0.35">
      <c r="B74" s="57"/>
    </row>
    <row r="75" spans="1:4" ht="16.2" thickBot="1" x14ac:dyDescent="0.35">
      <c r="A75" s="40" t="s">
        <v>107</v>
      </c>
      <c r="B75" s="53">
        <f>B5/((B18+C18)/2)</f>
        <v>0.38153376573826786</v>
      </c>
    </row>
    <row r="76" spans="1:4" ht="16.2" thickBot="1" x14ac:dyDescent="0.35">
      <c r="B76" s="57"/>
    </row>
    <row r="77" spans="1:4" ht="16.2" thickBot="1" x14ac:dyDescent="0.35">
      <c r="A77" s="40" t="s">
        <v>108</v>
      </c>
      <c r="B77" s="56">
        <f>B73*B75</f>
        <v>9.462037390309043E-2</v>
      </c>
    </row>
    <row r="78" spans="1:4" x14ac:dyDescent="0.3">
      <c r="B78" s="57"/>
    </row>
    <row r="79" spans="1:4" ht="16.2" thickBot="1" x14ac:dyDescent="0.35">
      <c r="A79" s="40" t="s">
        <v>109</v>
      </c>
      <c r="B79" s="57"/>
    </row>
    <row r="80" spans="1:4" ht="16.2" thickBot="1" x14ac:dyDescent="0.35">
      <c r="B80" s="58">
        <f>B20-C20-B12</f>
        <v>0</v>
      </c>
      <c r="C80" s="40" t="s">
        <v>141</v>
      </c>
    </row>
    <row r="81" spans="1:9" x14ac:dyDescent="0.3">
      <c r="B81" s="57"/>
    </row>
    <row r="82" spans="1:9" x14ac:dyDescent="0.3">
      <c r="A82" s="40" t="s">
        <v>110</v>
      </c>
      <c r="B82" s="57"/>
    </row>
    <row r="83" spans="1:9" x14ac:dyDescent="0.3">
      <c r="A83" s="40" t="s">
        <v>142</v>
      </c>
      <c r="B83" s="57">
        <f>B77</f>
        <v>9.462037390309043E-2</v>
      </c>
    </row>
    <row r="84" spans="1:9" x14ac:dyDescent="0.3">
      <c r="A84" s="40" t="s">
        <v>143</v>
      </c>
      <c r="B84" s="59">
        <f>B21+B22</f>
        <v>14694400</v>
      </c>
      <c r="C84" s="59">
        <f>C21+C22</f>
        <v>17060960</v>
      </c>
    </row>
    <row r="85" spans="1:9" x14ac:dyDescent="0.3">
      <c r="A85" s="40" t="s">
        <v>144</v>
      </c>
      <c r="B85" s="57">
        <f>B9/((B84+C84)/2)</f>
        <v>1.410785454801961E-2</v>
      </c>
    </row>
    <row r="86" spans="1:9" ht="16.2" thickBot="1" x14ac:dyDescent="0.35">
      <c r="A86" s="40" t="s">
        <v>145</v>
      </c>
      <c r="B86" s="54">
        <f>((B84+C84)/2)/((B20+C20)/2)</f>
        <v>1.1780861760917438</v>
      </c>
    </row>
    <row r="87" spans="1:9" ht="16.2" thickBot="1" x14ac:dyDescent="0.35">
      <c r="A87" s="40" t="s">
        <v>111</v>
      </c>
      <c r="B87" s="56">
        <f>B83+(B83-B85)*B86</f>
        <v>0.18947105995761832</v>
      </c>
    </row>
    <row r="88" spans="1:9" ht="16.2" thickBot="1" x14ac:dyDescent="0.35">
      <c r="A88" s="40" t="s">
        <v>112</v>
      </c>
      <c r="B88" s="56">
        <f>B10/((B20+C20)/2)</f>
        <v>0.18947105995761832</v>
      </c>
    </row>
    <row r="89" spans="1:9" x14ac:dyDescent="0.3">
      <c r="B89" s="57"/>
    </row>
    <row r="90" spans="1:9" ht="16.2" thickBot="1" x14ac:dyDescent="0.35">
      <c r="A90" s="40" t="s">
        <v>113</v>
      </c>
      <c r="B90" s="57"/>
    </row>
    <row r="91" spans="1:9" ht="16.2" thickBot="1" x14ac:dyDescent="0.35">
      <c r="B91" s="56">
        <f>(B7+B31)/B5</f>
        <v>0.34</v>
      </c>
    </row>
    <row r="92" spans="1:9" x14ac:dyDescent="0.3">
      <c r="B92" s="57"/>
    </row>
    <row r="93" spans="1:9" ht="16.2" thickBot="1" x14ac:dyDescent="0.35">
      <c r="A93" s="40" t="s">
        <v>114</v>
      </c>
    </row>
    <row r="94" spans="1:9" ht="16.2" thickBot="1" x14ac:dyDescent="0.35">
      <c r="B94" s="58">
        <f>B30-C27+B27</f>
        <v>5577600</v>
      </c>
    </row>
    <row r="95" spans="1:9" x14ac:dyDescent="0.3">
      <c r="I95" s="60"/>
    </row>
    <row r="96" spans="1:9" x14ac:dyDescent="0.3">
      <c r="I96" s="60"/>
    </row>
    <row r="99" spans="9:9" x14ac:dyDescent="0.3">
      <c r="I99" s="60"/>
    </row>
  </sheetData>
  <mergeCells count="1">
    <mergeCell ref="A72:D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Oppgave 1</vt:lpstr>
      <vt:lpstr>Oppgave 1 m.løsn</vt:lpstr>
      <vt:lpstr>Oppgave 2</vt:lpstr>
      <vt:lpstr>Oppgave 2 m. løsn</vt:lpstr>
      <vt:lpstr>Oppgave 3</vt:lpstr>
      <vt:lpstr>Oppgave 3 m. løsn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</dc:creator>
  <cp:lastModifiedBy>Torunn</cp:lastModifiedBy>
  <dcterms:created xsi:type="dcterms:W3CDTF">2020-09-07T09:32:38Z</dcterms:created>
  <dcterms:modified xsi:type="dcterms:W3CDTF">2020-09-09T09:12:29Z</dcterms:modified>
</cp:coreProperties>
</file>