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'Ark1'!$3:$4</definedName>
  </definedNames>
  <calcPr fullCalcOnLoad="1"/>
</workbook>
</file>

<file path=xl/sharedStrings.xml><?xml version="1.0" encoding="utf-8"?>
<sst xmlns="http://schemas.openxmlformats.org/spreadsheetml/2006/main" count="169" uniqueCount="58">
  <si>
    <t>Total fresh internet market, % increase</t>
  </si>
  <si>
    <t>Percentage reached</t>
  </si>
  <si>
    <t>Persentage buying</t>
  </si>
  <si>
    <t>Units sold</t>
  </si>
  <si>
    <t>Sales price, ex vat, price erosion</t>
  </si>
  <si>
    <t>Unit cost of sales, learning curve red.</t>
  </si>
  <si>
    <t>Total cost of sales</t>
  </si>
  <si>
    <t>Gross margin</t>
  </si>
  <si>
    <t>Personell</t>
  </si>
  <si>
    <t>Gerneral manager</t>
  </si>
  <si>
    <t>Internet site programmer</t>
  </si>
  <si>
    <t>Sales manager</t>
  </si>
  <si>
    <t>Production manager</t>
  </si>
  <si>
    <t>Production assistant</t>
  </si>
  <si>
    <t>Product Development manager</t>
  </si>
  <si>
    <t>Accounting and clergical work, etc</t>
  </si>
  <si>
    <t>Sum personell</t>
  </si>
  <si>
    <t>Average yearly personell cost per employee</t>
  </si>
  <si>
    <t>Total personell costs</t>
  </si>
  <si>
    <t>Special  Product Development costs</t>
  </si>
  <si>
    <t>Depreciation</t>
  </si>
  <si>
    <t>Financial costs</t>
  </si>
  <si>
    <t>Sum fixed costs</t>
  </si>
  <si>
    <t>Profit before tax</t>
  </si>
  <si>
    <t>Assets</t>
  </si>
  <si>
    <t>Cash on hand needed, percentage of yearly payments</t>
  </si>
  <si>
    <t>Acounts receivables, days credit</t>
  </si>
  <si>
    <t>Product stock, days in stock</t>
  </si>
  <si>
    <t>Sum most liquid assets needed</t>
  </si>
  <si>
    <t>Fixed assets</t>
  </si>
  <si>
    <t>Office equipment for employees, per employee</t>
  </si>
  <si>
    <t>Accumulated loss</t>
  </si>
  <si>
    <t>Sum Assets</t>
  </si>
  <si>
    <t>Liabilities</t>
  </si>
  <si>
    <t>Short term bank loan, percent. of sales after 3yrs</t>
  </si>
  <si>
    <t>Accounts payable, fixed costs, days</t>
  </si>
  <si>
    <t>Accounts payable, product production costs,days</t>
  </si>
  <si>
    <t>Sum short term liabilities</t>
  </si>
  <si>
    <t>Long term risk loan from Aunt Maggie</t>
  </si>
  <si>
    <t>Accumulated profit</t>
  </si>
  <si>
    <t>Capital needed, accumulated</t>
  </si>
  <si>
    <t xml:space="preserve"> </t>
  </si>
  <si>
    <t>Year</t>
  </si>
  <si>
    <t>ProductX Company Inc. InternetSalesProject</t>
  </si>
  <si>
    <t>Total sales in NOK</t>
  </si>
  <si>
    <t xml:space="preserve">  </t>
  </si>
  <si>
    <t>Overhead costs based on percentage og pers.costs</t>
  </si>
  <si>
    <t>Special Marketing costs, according to reached</t>
  </si>
  <si>
    <t>Cash, extra, to filled in after planning of stock sale</t>
  </si>
  <si>
    <t>Other computer equipment, accumulated</t>
  </si>
  <si>
    <r>
      <t xml:space="preserve">Balance, </t>
    </r>
    <r>
      <rPr>
        <b/>
        <sz val="10"/>
        <rFont val="Arial"/>
        <family val="2"/>
      </rPr>
      <t>yearend</t>
    </r>
  </si>
  <si>
    <t xml:space="preserve">AutoCalculated </t>
  </si>
  <si>
    <t>Short term misch.tax credit</t>
  </si>
  <si>
    <t>wild guess</t>
  </si>
  <si>
    <t>"Stock MarketValue of company" according to years profit, P/E =</t>
  </si>
  <si>
    <t>Today's market value with a 4 year multiplier of</t>
  </si>
  <si>
    <t>Today's market value with a 5 year multiplier of</t>
  </si>
  <si>
    <t>gross margin i %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</si>
</sst>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36" sqref="A36:IV36"/>
    </sheetView>
  </sheetViews>
  <sheetFormatPr defaultColWidth="9.140625" defaultRowHeight="12.75"/>
  <cols>
    <col min="1" max="1" width="42.140625" style="0" customWidth="1"/>
    <col min="2" max="2" width="8.28125" style="1" customWidth="1"/>
    <col min="3" max="7" width="10.57421875" style="1" customWidth="1"/>
    <col min="8" max="8" width="11.7109375" style="0" customWidth="1"/>
    <col min="9" max="16384" width="34.7109375" style="0" customWidth="1"/>
  </cols>
  <sheetData>
    <row r="1" spans="1:7" ht="18">
      <c r="A1" s="10" t="s">
        <v>43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</row>
    <row r="2" ht="18">
      <c r="A2" s="10"/>
    </row>
    <row r="3" spans="1:7" ht="12.75">
      <c r="A3" t="s">
        <v>41</v>
      </c>
      <c r="B3" s="1" t="s">
        <v>42</v>
      </c>
      <c r="C3" s="3">
        <v>1</v>
      </c>
      <c r="D3" s="3">
        <v>2</v>
      </c>
      <c r="E3" s="3">
        <v>3</v>
      </c>
      <c r="F3" s="3">
        <v>4</v>
      </c>
      <c r="G3" s="3">
        <v>5</v>
      </c>
    </row>
    <row r="4" spans="1:7" s="2" customFormat="1" ht="12.75">
      <c r="A4" s="2" t="s">
        <v>41</v>
      </c>
      <c r="B4" s="2" t="s">
        <v>41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</row>
    <row r="5" spans="1:7" s="3" customFormat="1" ht="12.75">
      <c r="A5" s="3" t="s">
        <v>0</v>
      </c>
      <c r="B5" s="5">
        <v>0.1</v>
      </c>
      <c r="C5" s="3">
        <v>300000</v>
      </c>
      <c r="D5" s="3">
        <v>330000</v>
      </c>
      <c r="E5" s="3">
        <v>363000</v>
      </c>
      <c r="F5" s="3">
        <v>399300</v>
      </c>
      <c r="G5" s="3">
        <v>439230</v>
      </c>
    </row>
    <row r="6" spans="1:7" s="5" customFormat="1" ht="12.75">
      <c r="A6" s="5" t="s">
        <v>1</v>
      </c>
      <c r="B6" s="5" t="s">
        <v>41</v>
      </c>
      <c r="C6" s="5">
        <v>0.02</v>
      </c>
      <c r="D6" s="5">
        <v>0.05</v>
      </c>
      <c r="E6" s="5">
        <v>0.1</v>
      </c>
      <c r="F6" s="5">
        <v>0.15</v>
      </c>
      <c r="G6" s="5">
        <v>0.2</v>
      </c>
    </row>
    <row r="7" spans="1:7" s="5" customFormat="1" ht="12.75">
      <c r="A7" s="5" t="s">
        <v>2</v>
      </c>
      <c r="B7" s="5" t="s">
        <v>41</v>
      </c>
      <c r="C7" s="5">
        <v>0.05</v>
      </c>
      <c r="D7" s="5">
        <v>0.1</v>
      </c>
      <c r="E7" s="5">
        <v>0.15</v>
      </c>
      <c r="F7" s="5">
        <v>0.2</v>
      </c>
      <c r="G7" s="5">
        <v>0.2</v>
      </c>
    </row>
    <row r="8" spans="1:7" s="9" customFormat="1" ht="12.75">
      <c r="A8" s="9" t="s">
        <v>3</v>
      </c>
      <c r="B8" s="9" t="s">
        <v>41</v>
      </c>
      <c r="C8" s="9">
        <f>C5*C6*C7</f>
        <v>300</v>
      </c>
      <c r="D8" s="9">
        <f>D5*D6*D7</f>
        <v>1650</v>
      </c>
      <c r="E8" s="9">
        <f>E5*E6*E7</f>
        <v>5445</v>
      </c>
      <c r="F8" s="9">
        <f>F5*F6*F7</f>
        <v>11979</v>
      </c>
      <c r="G8" s="9">
        <f>G5*G6*G7</f>
        <v>17569.2</v>
      </c>
    </row>
    <row r="9" spans="1:7" ht="12.75">
      <c r="A9" t="s">
        <v>4</v>
      </c>
      <c r="B9" s="5">
        <v>0.05</v>
      </c>
      <c r="C9" s="1">
        <v>0.5</v>
      </c>
      <c r="D9" s="1">
        <f aca="true" t="shared" si="0" ref="D9:G10">(1-$B9)*C9</f>
        <v>0.475</v>
      </c>
      <c r="E9" s="1">
        <f t="shared" si="0"/>
        <v>0.45125</v>
      </c>
      <c r="F9" s="1">
        <f t="shared" si="0"/>
        <v>0.42868749999999994</v>
      </c>
      <c r="G9" s="1">
        <f t="shared" si="0"/>
        <v>0.40725312499999994</v>
      </c>
    </row>
    <row r="10" spans="1:7" ht="12.75">
      <c r="A10" t="s">
        <v>5</v>
      </c>
      <c r="B10" s="5">
        <v>0.1</v>
      </c>
      <c r="C10" s="1">
        <v>0.1</v>
      </c>
      <c r="D10" s="1">
        <f t="shared" si="0"/>
        <v>0.09000000000000001</v>
      </c>
      <c r="E10" s="1">
        <f t="shared" si="0"/>
        <v>0.08100000000000002</v>
      </c>
      <c r="F10" s="1">
        <f t="shared" si="0"/>
        <v>0.07290000000000002</v>
      </c>
      <c r="G10" s="1">
        <f t="shared" si="0"/>
        <v>0.06561000000000002</v>
      </c>
    </row>
    <row r="11" spans="1:7" s="6" customFormat="1" ht="12.75">
      <c r="A11" s="6" t="s">
        <v>44</v>
      </c>
      <c r="B11" s="6" t="s">
        <v>41</v>
      </c>
      <c r="C11" s="6">
        <f>C8*C9</f>
        <v>150</v>
      </c>
      <c r="D11" s="6">
        <v>825</v>
      </c>
      <c r="E11" s="6">
        <v>2586.375</v>
      </c>
      <c r="F11" s="6">
        <v>5405.523750000001</v>
      </c>
      <c r="G11" s="6">
        <v>7531.696425000003</v>
      </c>
    </row>
    <row r="12" spans="1:7" ht="12.75">
      <c r="A12" t="s">
        <v>6</v>
      </c>
      <c r="B12" s="1" t="s">
        <v>41</v>
      </c>
      <c r="C12" s="6">
        <f>C8*C10</f>
        <v>30</v>
      </c>
      <c r="D12" s="6">
        <f>D8*D10</f>
        <v>148.50000000000003</v>
      </c>
      <c r="E12" s="6">
        <f>E8*E10</f>
        <v>441.0450000000001</v>
      </c>
      <c r="F12" s="6">
        <f>F8*F10</f>
        <v>873.2691000000002</v>
      </c>
      <c r="G12" s="6">
        <f>G8*G10</f>
        <v>1152.7152120000003</v>
      </c>
    </row>
    <row r="13" spans="1:7" ht="12.75">
      <c r="A13" t="s">
        <v>7</v>
      </c>
      <c r="B13" s="1" t="s">
        <v>41</v>
      </c>
      <c r="C13" s="6">
        <f>C11-C12</f>
        <v>120</v>
      </c>
      <c r="D13" s="6">
        <f>D11-D12</f>
        <v>676.5</v>
      </c>
      <c r="E13" s="6">
        <f>E11-E12</f>
        <v>2145.33</v>
      </c>
      <c r="F13" s="6">
        <f>F11-F12</f>
        <v>4532.254650000001</v>
      </c>
      <c r="G13" s="6">
        <f>G11-G12</f>
        <v>6378.981213000003</v>
      </c>
    </row>
    <row r="14" spans="1:7" ht="12.75">
      <c r="A14" t="s">
        <v>57</v>
      </c>
      <c r="B14" s="1" t="s">
        <v>41</v>
      </c>
      <c r="C14" s="5">
        <f>C13/C11</f>
        <v>0.8</v>
      </c>
      <c r="D14" s="5">
        <f>D13/D11</f>
        <v>0.82</v>
      </c>
      <c r="E14" s="5">
        <f>E13/E11</f>
        <v>0.8294736842105263</v>
      </c>
      <c r="F14" s="5">
        <f>F13/F11</f>
        <v>0.8384487534626038</v>
      </c>
      <c r="G14" s="5">
        <f>G13/G11</f>
        <v>0.8469514506487826</v>
      </c>
    </row>
    <row r="15" spans="2:7" ht="12.75">
      <c r="B15" s="1" t="s">
        <v>45</v>
      </c>
      <c r="C15" s="1" t="s">
        <v>41</v>
      </c>
      <c r="D15" s="1" t="s">
        <v>41</v>
      </c>
      <c r="E15" s="1" t="s">
        <v>41</v>
      </c>
      <c r="F15" s="1" t="s">
        <v>41</v>
      </c>
      <c r="G15" s="1" t="s">
        <v>41</v>
      </c>
    </row>
    <row r="16" spans="1:7" ht="12.75">
      <c r="A16" t="s">
        <v>8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1" t="s">
        <v>41</v>
      </c>
    </row>
    <row r="17" spans="1:7" ht="12.75">
      <c r="A17" t="s">
        <v>9</v>
      </c>
      <c r="B17" s="1" t="s">
        <v>41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</row>
    <row r="18" spans="1:7" ht="12.75">
      <c r="A18" t="s">
        <v>10</v>
      </c>
      <c r="B18" s="1" t="s">
        <v>41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12.75">
      <c r="A19" t="s">
        <v>11</v>
      </c>
      <c r="B19" s="1" t="s">
        <v>41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</row>
    <row r="20" spans="1:7" ht="12.75">
      <c r="A20" t="s">
        <v>12</v>
      </c>
      <c r="B20" s="1" t="s">
        <v>41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</row>
    <row r="21" spans="1:7" ht="12.75">
      <c r="A21" t="s">
        <v>13</v>
      </c>
      <c r="B21" s="1" t="s">
        <v>41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12.75">
      <c r="A22" t="s">
        <v>14</v>
      </c>
      <c r="B22" s="1" t="s">
        <v>41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</row>
    <row r="23" spans="1:7" ht="12.75">
      <c r="A23" t="s">
        <v>15</v>
      </c>
      <c r="B23" s="1" t="s">
        <v>41</v>
      </c>
      <c r="C23" s="3">
        <v>0</v>
      </c>
      <c r="D23" s="3">
        <v>0</v>
      </c>
      <c r="E23" s="3">
        <v>1</v>
      </c>
      <c r="F23" s="3">
        <v>1</v>
      </c>
      <c r="G23" s="3">
        <v>1</v>
      </c>
    </row>
    <row r="24" spans="1:7" s="7" customFormat="1" ht="12.75">
      <c r="A24" s="7" t="s">
        <v>16</v>
      </c>
      <c r="B24" s="8" t="s">
        <v>41</v>
      </c>
      <c r="C24" s="9">
        <f>SUM(C17:C23)</f>
        <v>1</v>
      </c>
      <c r="D24" s="9">
        <f>SUM(D17:D23)</f>
        <v>2</v>
      </c>
      <c r="E24" s="9">
        <f>SUM(E17:E23)</f>
        <v>3</v>
      </c>
      <c r="F24" s="9">
        <f>SUM(F17:F23)</f>
        <v>4</v>
      </c>
      <c r="G24" s="9">
        <f>SUM(G17:G23)</f>
        <v>5</v>
      </c>
    </row>
    <row r="25" spans="1:7" ht="12.75">
      <c r="A25" t="s">
        <v>17</v>
      </c>
      <c r="B25" s="1" t="s">
        <v>41</v>
      </c>
      <c r="C25" s="6">
        <v>300</v>
      </c>
      <c r="D25" s="6">
        <v>400</v>
      </c>
      <c r="E25" s="6">
        <v>420</v>
      </c>
      <c r="F25" s="6">
        <v>440</v>
      </c>
      <c r="G25" s="6">
        <v>450</v>
      </c>
    </row>
    <row r="26" spans="1:7" ht="12.75">
      <c r="A26" t="s">
        <v>18</v>
      </c>
      <c r="B26" s="1" t="s">
        <v>41</v>
      </c>
      <c r="C26" s="6">
        <f>C24*C25</f>
        <v>300</v>
      </c>
      <c r="D26" s="6">
        <f>D24*D25</f>
        <v>800</v>
      </c>
      <c r="E26" s="6">
        <f>E24*E25</f>
        <v>1260</v>
      </c>
      <c r="F26" s="6">
        <f>F24*F25</f>
        <v>1760</v>
      </c>
      <c r="G26" s="6">
        <f>G24*G25</f>
        <v>2250</v>
      </c>
    </row>
    <row r="27" spans="1:7" ht="12.75">
      <c r="A27" t="s">
        <v>46</v>
      </c>
      <c r="B27" s="5">
        <v>0.5</v>
      </c>
      <c r="C27" s="6">
        <f>C26*$B27</f>
        <v>150</v>
      </c>
      <c r="D27" s="6">
        <f>D26*$B27</f>
        <v>400</v>
      </c>
      <c r="E27" s="6">
        <f>E26*$B27</f>
        <v>630</v>
      </c>
      <c r="F27" s="6">
        <f>F26*$B27</f>
        <v>880</v>
      </c>
      <c r="G27" s="6">
        <f>G26*$B27</f>
        <v>1125</v>
      </c>
    </row>
    <row r="28" spans="1:7" ht="12.75">
      <c r="A28" t="s">
        <v>47</v>
      </c>
      <c r="B28" s="1" t="s">
        <v>41</v>
      </c>
      <c r="C28" s="6">
        <v>150</v>
      </c>
      <c r="D28" s="6">
        <v>150</v>
      </c>
      <c r="E28" s="6">
        <v>150</v>
      </c>
      <c r="F28" s="6">
        <v>200</v>
      </c>
      <c r="G28" s="6">
        <v>200</v>
      </c>
    </row>
    <row r="29" spans="1:7" ht="12.75">
      <c r="A29" t="s">
        <v>19</v>
      </c>
      <c r="B29" s="1" t="s">
        <v>41</v>
      </c>
      <c r="C29" s="6">
        <v>100</v>
      </c>
      <c r="D29" s="6">
        <v>100</v>
      </c>
      <c r="E29" s="6">
        <v>100</v>
      </c>
      <c r="F29" s="6">
        <v>100</v>
      </c>
      <c r="G29" s="6">
        <v>100</v>
      </c>
    </row>
    <row r="30" spans="1:7" ht="12.75">
      <c r="A30" t="s">
        <v>20</v>
      </c>
      <c r="B30" s="1" t="s"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2.75">
      <c r="A31" t="s">
        <v>21</v>
      </c>
      <c r="B31" s="1" t="s">
        <v>41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2.75">
      <c r="A32" t="s">
        <v>22</v>
      </c>
      <c r="B32" s="1" t="s">
        <v>41</v>
      </c>
      <c r="C32" s="6">
        <f>SUM(C26:C31)</f>
        <v>700</v>
      </c>
      <c r="D32" s="6">
        <f>SUM(D26:D31)</f>
        <v>1450</v>
      </c>
      <c r="E32" s="6">
        <f>SUM(E26:E31)</f>
        <v>2140</v>
      </c>
      <c r="F32" s="6">
        <f>SUM(F26:F31)</f>
        <v>2940</v>
      </c>
      <c r="G32" s="6">
        <f>SUM(G26:G31)</f>
        <v>3675</v>
      </c>
    </row>
    <row r="33" spans="1:7" ht="12.75">
      <c r="A33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G33" s="1" t="s">
        <v>41</v>
      </c>
    </row>
    <row r="34" spans="1:7" s="7" customFormat="1" ht="12.75">
      <c r="A34" s="7" t="s">
        <v>23</v>
      </c>
      <c r="B34" s="8" t="s">
        <v>41</v>
      </c>
      <c r="C34" s="11">
        <f>C13-C32</f>
        <v>-580</v>
      </c>
      <c r="D34" s="11">
        <f>D13-D32</f>
        <v>-773.5</v>
      </c>
      <c r="E34" s="11">
        <f>E13-E32</f>
        <v>5.329999999999927</v>
      </c>
      <c r="F34" s="11">
        <f>F13-F32</f>
        <v>1592.2546500000008</v>
      </c>
      <c r="G34" s="11">
        <f>G13-G32</f>
        <v>2703.9812130000028</v>
      </c>
    </row>
    <row r="35" spans="1:7" ht="12.75">
      <c r="A35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G35" s="1" t="s">
        <v>41</v>
      </c>
    </row>
    <row r="37" spans="1:7" ht="18">
      <c r="A37" s="10" t="s">
        <v>50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G37" s="1" t="s">
        <v>41</v>
      </c>
    </row>
    <row r="38" spans="1:7" ht="12.75">
      <c r="A38" s="7" t="s">
        <v>24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G38" s="1" t="s">
        <v>41</v>
      </c>
    </row>
    <row r="39" spans="1:7" ht="12.75">
      <c r="A39" t="s">
        <v>25</v>
      </c>
      <c r="B39" s="5">
        <v>0.08333333333333333</v>
      </c>
      <c r="C39" s="6">
        <f>(C12+C32)*$B39</f>
        <v>60.83333333333333</v>
      </c>
      <c r="D39" s="6">
        <f>(D12+D32)*$B39</f>
        <v>133.20833333333331</v>
      </c>
      <c r="E39" s="6">
        <f>(E12+E32)*$B39</f>
        <v>215.08708333333334</v>
      </c>
      <c r="F39" s="6">
        <f>(F12+F32)*$B39</f>
        <v>317.772425</v>
      </c>
      <c r="G39" s="6">
        <f>(G12+G32)*$B39</f>
        <v>402.309601</v>
      </c>
    </row>
    <row r="40" spans="1:7" ht="12.75">
      <c r="A40" t="s">
        <v>48</v>
      </c>
      <c r="B40" s="1" t="s">
        <v>41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ht="12.75">
      <c r="A41" t="s">
        <v>26</v>
      </c>
      <c r="B41" s="3">
        <v>30</v>
      </c>
      <c r="C41" s="6">
        <f>C11*$B41/360</f>
        <v>12.5</v>
      </c>
      <c r="D41" s="6">
        <f>D11*$B41/360</f>
        <v>68.75</v>
      </c>
      <c r="E41" s="6">
        <f>E11*$B41/360</f>
        <v>215.53125</v>
      </c>
      <c r="F41" s="6">
        <f>F11*$B41/360</f>
        <v>450.46031250000004</v>
      </c>
      <c r="G41" s="6">
        <f>G11*$B41/360</f>
        <v>627.6413687500002</v>
      </c>
    </row>
    <row r="42" spans="1:7" ht="12.75">
      <c r="A42" t="s">
        <v>27</v>
      </c>
      <c r="B42" s="3">
        <v>30</v>
      </c>
      <c r="C42" s="6">
        <f>C12*$B42/360</f>
        <v>2.5</v>
      </c>
      <c r="D42" s="6">
        <f>D12*$B42/360</f>
        <v>12.375000000000002</v>
      </c>
      <c r="E42" s="6">
        <f>E12*$B42/360</f>
        <v>36.753750000000004</v>
      </c>
      <c r="F42" s="6">
        <f>F12*$B42/360</f>
        <v>72.77242500000003</v>
      </c>
      <c r="G42" s="6">
        <f>G12*$B42/360</f>
        <v>96.05960100000003</v>
      </c>
    </row>
    <row r="43" spans="1:7" ht="12.75">
      <c r="A43" t="s">
        <v>28</v>
      </c>
      <c r="B43" s="1" t="s">
        <v>41</v>
      </c>
      <c r="C43" s="6">
        <f>SUM(C39:C42)</f>
        <v>75.83333333333333</v>
      </c>
      <c r="D43" s="6">
        <f>SUM(D39:D42)</f>
        <v>214.33333333333331</v>
      </c>
      <c r="E43" s="6">
        <f>SUM(E39:E42)</f>
        <v>467.37208333333336</v>
      </c>
      <c r="F43" s="6">
        <f>SUM(F39:F42)</f>
        <v>841.0051625</v>
      </c>
      <c r="G43" s="6">
        <f>SUM(G39:G42)</f>
        <v>1126.0105707500002</v>
      </c>
    </row>
    <row r="44" spans="1:7" ht="12.75">
      <c r="A44" t="s">
        <v>29</v>
      </c>
      <c r="B44" s="1" t="s">
        <v>41</v>
      </c>
      <c r="C44" s="6" t="s">
        <v>41</v>
      </c>
      <c r="D44" s="6" t="s">
        <v>41</v>
      </c>
      <c r="E44" s="6" t="s">
        <v>41</v>
      </c>
      <c r="F44" s="6" t="s">
        <v>41</v>
      </c>
      <c r="G44" s="6" t="s">
        <v>41</v>
      </c>
    </row>
    <row r="45" spans="1:7" ht="12.75">
      <c r="A45" t="s">
        <v>30</v>
      </c>
      <c r="B45" s="6">
        <v>50</v>
      </c>
      <c r="C45" s="6">
        <f>C24*$B45</f>
        <v>50</v>
      </c>
      <c r="D45" s="6">
        <f>D24*$B45</f>
        <v>100</v>
      </c>
      <c r="E45" s="6">
        <f>E24*$B45</f>
        <v>150</v>
      </c>
      <c r="F45" s="6">
        <f>F24*$B45</f>
        <v>200</v>
      </c>
      <c r="G45" s="6">
        <f>G24*$B45</f>
        <v>250</v>
      </c>
    </row>
    <row r="46" spans="1:7" ht="12.75">
      <c r="A46" t="s">
        <v>49</v>
      </c>
      <c r="B46" s="1" t="s">
        <v>41</v>
      </c>
      <c r="C46" s="6">
        <v>50</v>
      </c>
      <c r="D46" s="6">
        <v>50</v>
      </c>
      <c r="E46" s="6">
        <v>100</v>
      </c>
      <c r="F46" s="6">
        <v>100</v>
      </c>
      <c r="G46" s="6">
        <v>150</v>
      </c>
    </row>
    <row r="47" spans="1:7" ht="12.75">
      <c r="A47" t="s">
        <v>31</v>
      </c>
      <c r="B47" s="1" t="s">
        <v>51</v>
      </c>
      <c r="C47" s="6">
        <f>IF(C34&lt;0,-C34,0)</f>
        <v>580</v>
      </c>
      <c r="D47" s="6">
        <f>IF(D34&lt;0,C47-D34,C47)</f>
        <v>1353.5</v>
      </c>
      <c r="E47" s="6">
        <f>IF(E34&lt;0,D47-E34,D47)</f>
        <v>1353.5</v>
      </c>
      <c r="F47" s="6">
        <f>IF(F34&lt;0,E47-F34,E47)</f>
        <v>1353.5</v>
      </c>
      <c r="G47" s="6">
        <f>IF(G34&lt;0,F47-G34,F47)</f>
        <v>1353.5</v>
      </c>
    </row>
    <row r="48" spans="1:7" s="7" customFormat="1" ht="12.75">
      <c r="A48" s="7" t="s">
        <v>32</v>
      </c>
      <c r="B48" s="8" t="s">
        <v>41</v>
      </c>
      <c r="C48" s="11">
        <f>SUM(C43:C47)</f>
        <v>755.8333333333333</v>
      </c>
      <c r="D48" s="11">
        <f>SUM(D43:D47)</f>
        <v>1717.8333333333333</v>
      </c>
      <c r="E48" s="11">
        <f>SUM(E43:E47)</f>
        <v>2070.8720833333336</v>
      </c>
      <c r="F48" s="11">
        <f>SUM(F43:F47)</f>
        <v>2494.5051625</v>
      </c>
      <c r="G48" s="11">
        <f>SUM(G43:G47)</f>
        <v>2879.51057075</v>
      </c>
    </row>
    <row r="49" spans="1:7" ht="12.75">
      <c r="A49" t="s">
        <v>41</v>
      </c>
      <c r="B49" s="1" t="s">
        <v>41</v>
      </c>
      <c r="C49" s="6" t="s">
        <v>41</v>
      </c>
      <c r="D49" s="6" t="s">
        <v>41</v>
      </c>
      <c r="E49" s="6" t="s">
        <v>41</v>
      </c>
      <c r="F49" s="6" t="s">
        <v>41</v>
      </c>
      <c r="G49" s="6" t="s">
        <v>41</v>
      </c>
    </row>
    <row r="50" spans="1:7" ht="12.75">
      <c r="A50" s="7" t="s">
        <v>33</v>
      </c>
      <c r="B50" s="1" t="s">
        <v>41</v>
      </c>
      <c r="C50" s="6" t="s">
        <v>41</v>
      </c>
      <c r="D50" s="6" t="s">
        <v>41</v>
      </c>
      <c r="E50" s="6" t="s">
        <v>41</v>
      </c>
      <c r="F50" s="6" t="s">
        <v>41</v>
      </c>
      <c r="G50" s="6" t="s">
        <v>41</v>
      </c>
    </row>
    <row r="51" spans="1:7" ht="12.75">
      <c r="A51" t="s">
        <v>34</v>
      </c>
      <c r="B51" s="5">
        <v>0.05</v>
      </c>
      <c r="C51" s="6">
        <v>0</v>
      </c>
      <c r="D51" s="6">
        <v>0</v>
      </c>
      <c r="E51" s="6">
        <v>0</v>
      </c>
      <c r="F51" s="6">
        <f>F11*$B51</f>
        <v>270.27618750000005</v>
      </c>
      <c r="G51" s="6">
        <f>G11*$B51</f>
        <v>376.5848212500002</v>
      </c>
    </row>
    <row r="52" spans="1:7" ht="12.75">
      <c r="A52" t="s">
        <v>52</v>
      </c>
      <c r="B52" s="1" t="s">
        <v>53</v>
      </c>
      <c r="C52" s="6">
        <v>50</v>
      </c>
      <c r="D52" s="6">
        <v>100</v>
      </c>
      <c r="E52" s="6">
        <v>150</v>
      </c>
      <c r="F52" s="6">
        <v>200</v>
      </c>
      <c r="G52" s="6">
        <v>300</v>
      </c>
    </row>
    <row r="53" spans="1:7" ht="12.75">
      <c r="A53" t="s">
        <v>35</v>
      </c>
      <c r="B53" s="3">
        <v>30</v>
      </c>
      <c r="C53" s="6">
        <f>(C32-C26)*$B53/360</f>
        <v>33.333333333333336</v>
      </c>
      <c r="D53" s="6">
        <f>(D32-D26)*$B53/360</f>
        <v>54.166666666666664</v>
      </c>
      <c r="E53" s="6">
        <f>(E32-E26)*$B53/360</f>
        <v>73.33333333333333</v>
      </c>
      <c r="F53" s="6">
        <f>(F32-F26)*$B53/360</f>
        <v>98.33333333333333</v>
      </c>
      <c r="G53" s="6">
        <f>(G32-G26)*$B53/360</f>
        <v>118.75</v>
      </c>
    </row>
    <row r="54" spans="1:7" ht="12.75">
      <c r="A54" t="s">
        <v>36</v>
      </c>
      <c r="B54" s="3">
        <v>30</v>
      </c>
      <c r="C54" s="6">
        <f>C12*$B54/360</f>
        <v>2.5</v>
      </c>
      <c r="D54" s="6">
        <f>D12*$B54/360</f>
        <v>12.375000000000002</v>
      </c>
      <c r="E54" s="6">
        <f>E12*$B54/360</f>
        <v>36.753750000000004</v>
      </c>
      <c r="F54" s="6">
        <f>F12*$B54/360</f>
        <v>72.77242500000003</v>
      </c>
      <c r="G54" s="6">
        <f>G12*$B54/360</f>
        <v>96.05960100000003</v>
      </c>
    </row>
    <row r="55" spans="1:7" ht="12.75">
      <c r="A55" t="s">
        <v>37</v>
      </c>
      <c r="B55" s="1" t="s">
        <v>41</v>
      </c>
      <c r="C55" s="6">
        <f>SUM(C51:C54)</f>
        <v>85.83333333333334</v>
      </c>
      <c r="D55" s="6">
        <f>SUM(D51:D54)</f>
        <v>166.54166666666666</v>
      </c>
      <c r="E55" s="6">
        <f>SUM(E51:E54)</f>
        <v>260.08708333333334</v>
      </c>
      <c r="F55" s="6">
        <f>SUM(F51:F54)</f>
        <v>641.3819458333334</v>
      </c>
      <c r="G55" s="6">
        <f>SUM(G51:G54)</f>
        <v>891.3944222500003</v>
      </c>
    </row>
    <row r="56" spans="1:7" ht="12.75">
      <c r="A56" t="s">
        <v>41</v>
      </c>
      <c r="B56" s="1" t="s">
        <v>41</v>
      </c>
      <c r="C56" s="6" t="s">
        <v>41</v>
      </c>
      <c r="D56" s="6" t="s">
        <v>41</v>
      </c>
      <c r="E56" s="6" t="s">
        <v>41</v>
      </c>
      <c r="F56" s="6" t="s">
        <v>41</v>
      </c>
      <c r="G56" s="6" t="s">
        <v>41</v>
      </c>
    </row>
    <row r="57" spans="1:7" ht="12.75">
      <c r="A57" t="s">
        <v>38</v>
      </c>
      <c r="B57" s="1" t="s">
        <v>41</v>
      </c>
      <c r="C57" s="6">
        <v>100</v>
      </c>
      <c r="D57" s="6">
        <v>100</v>
      </c>
      <c r="E57" s="6">
        <v>100</v>
      </c>
      <c r="F57" s="6">
        <v>100</v>
      </c>
      <c r="G57" s="6">
        <v>100</v>
      </c>
    </row>
    <row r="58" spans="1:7" ht="12.75">
      <c r="A58" t="s">
        <v>39</v>
      </c>
      <c r="B58" s="1" t="s">
        <v>41</v>
      </c>
      <c r="C58" s="6">
        <f>IF(C34&gt;0,C34,0)</f>
        <v>0</v>
      </c>
      <c r="D58" s="6">
        <f>IF(D34&gt;0,D34+C58,C58)</f>
        <v>0</v>
      </c>
      <c r="E58" s="6">
        <f>IF(E34&gt;0,E34+D58,D58)</f>
        <v>5.329999999999927</v>
      </c>
      <c r="F58" s="6">
        <f>IF(F34&gt;0,F34+E58,E58)</f>
        <v>1597.5846500000007</v>
      </c>
      <c r="G58" s="6">
        <f>IF(G34&gt;0,G34+F58,F58)</f>
        <v>4301.565863000003</v>
      </c>
    </row>
    <row r="59" spans="1:7" ht="12.75">
      <c r="A59" t="s">
        <v>41</v>
      </c>
      <c r="B59" s="1" t="s">
        <v>41</v>
      </c>
      <c r="C59" s="6" t="s">
        <v>41</v>
      </c>
      <c r="D59" s="6" t="s">
        <v>41</v>
      </c>
      <c r="E59" s="6" t="s">
        <v>41</v>
      </c>
      <c r="F59" s="6" t="s">
        <v>41</v>
      </c>
      <c r="G59" s="6" t="s">
        <v>41</v>
      </c>
    </row>
    <row r="60" spans="1:7" s="7" customFormat="1" ht="12.75">
      <c r="A60" s="7" t="s">
        <v>40</v>
      </c>
      <c r="B60" s="8" t="s">
        <v>41</v>
      </c>
      <c r="C60" s="11">
        <f>C48-C55-C57-C58</f>
        <v>569.9999999999999</v>
      </c>
      <c r="D60" s="11">
        <f>D48-D55-D57-D58</f>
        <v>1451.2916666666665</v>
      </c>
      <c r="E60" s="11">
        <f>E48-E55-E57-E58</f>
        <v>1705.4550000000004</v>
      </c>
      <c r="F60" s="11">
        <f>F48-F55-F57-F58</f>
        <v>155.53856666666616</v>
      </c>
      <c r="G60" s="11">
        <f>G48-G55-G57-G58</f>
        <v>-2413.4497145000037</v>
      </c>
    </row>
    <row r="62" spans="1:7" ht="12.75">
      <c r="A62" t="s">
        <v>23</v>
      </c>
      <c r="B62" s="1" t="s">
        <v>41</v>
      </c>
      <c r="C62" s="1">
        <f>C34</f>
        <v>-580</v>
      </c>
      <c r="D62" s="1">
        <f>D34</f>
        <v>-773.5</v>
      </c>
      <c r="E62" s="1">
        <f>E34</f>
        <v>5.329999999999927</v>
      </c>
      <c r="F62" s="1">
        <f>F34</f>
        <v>1592.2546500000008</v>
      </c>
      <c r="G62" s="1">
        <f>G34</f>
        <v>2703.9812130000028</v>
      </c>
    </row>
    <row r="66" spans="1:7" ht="12.75">
      <c r="A66" t="s">
        <v>54</v>
      </c>
      <c r="B66" s="3">
        <v>5</v>
      </c>
      <c r="C66" s="3">
        <f>IF(C34&lt;0,0,C34*$B66)</f>
        <v>0</v>
      </c>
      <c r="D66" s="3">
        <f>IF(D34&lt;0,0,D34*$B66)</f>
        <v>0</v>
      </c>
      <c r="E66" s="3">
        <f>IF(E34&lt;0,0,E34*$B66)</f>
        <v>26.649999999999636</v>
      </c>
      <c r="F66" s="3">
        <f>IF(F34&lt;0,0,F34*$B66)</f>
        <v>7961.273250000004</v>
      </c>
      <c r="G66" s="3">
        <f>IF(G34&lt;0,0,G34*$B66)</f>
        <v>13519.906065000014</v>
      </c>
    </row>
    <row r="67" spans="1:4" ht="12.75">
      <c r="A67" t="s">
        <v>55</v>
      </c>
      <c r="B67" s="3">
        <v>10</v>
      </c>
      <c r="C67" s="3">
        <f>F66/$B67</f>
        <v>796.1273250000004</v>
      </c>
      <c r="D67" s="3">
        <f>G66/$B67</f>
        <v>1351.9906065000014</v>
      </c>
    </row>
    <row r="68" spans="1:3" ht="12.75">
      <c r="A68" t="s">
        <v>56</v>
      </c>
      <c r="B68" s="3">
        <v>10</v>
      </c>
      <c r="C68" s="3">
        <f>G66/$B68</f>
        <v>1351.9906065000014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ncnor.as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Monrad-Krohn</dc:creator>
  <cp:keywords/>
  <dc:description/>
  <cp:lastModifiedBy>Lars Monrad-Krohn</cp:lastModifiedBy>
  <cp:lastPrinted>2001-11-03T09:37:14Z</cp:lastPrinted>
  <dcterms:created xsi:type="dcterms:W3CDTF">2001-07-01T06:01:02Z</dcterms:created>
  <dcterms:modified xsi:type="dcterms:W3CDTF">2001-11-04T04:25:25Z</dcterms:modified>
  <cp:category/>
  <cp:version/>
  <cp:contentType/>
  <cp:contentStatus/>
</cp:coreProperties>
</file>